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3"/>
  </bookViews>
  <sheets>
    <sheet name="T01" sheetId="1" r:id="rId1"/>
    <sheet name="T02" sheetId="2" r:id="rId2"/>
    <sheet name="T03" sheetId="3" r:id="rId3"/>
    <sheet name="T04(1)(2)(3)" sheetId="4" r:id="rId4"/>
    <sheet name="T05" sheetId="5" r:id="rId5"/>
    <sheet name="T06" sheetId="6" r:id="rId6"/>
    <sheet name="T07" sheetId="7" r:id="rId7"/>
  </sheets>
  <definedNames/>
  <calcPr fullCalcOnLoad="1"/>
</workbook>
</file>

<file path=xl/sharedStrings.xml><?xml version="1.0" encoding="utf-8"?>
<sst xmlns="http://schemas.openxmlformats.org/spreadsheetml/2006/main" count="1348" uniqueCount="406">
  <si>
    <t>　　　</t>
  </si>
  <si>
    <t>一、 港        務</t>
  </si>
  <si>
    <t>1.  Harbor  Management</t>
  </si>
  <si>
    <t>                                (一) 船      舶</t>
  </si>
  <si>
    <t>　(1)  Vessels</t>
  </si>
  <si>
    <t>表1. 進 出 港 船 舶 (一、地 區 別)</t>
  </si>
  <si>
    <t xml:space="preserve">      Table 1. Incoming and Outgoing Vessels (1.By Locality) </t>
  </si>
  <si>
    <r>
      <t>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位</t>
    </r>
    <r>
      <rPr>
        <sz val="8"/>
        <rFont val="Times New Roman"/>
        <family val="1"/>
      </rPr>
      <t xml:space="preserve"> :</t>
    </r>
  </si>
  <si>
    <r>
      <t xml:space="preserve">     </t>
    </r>
    <r>
      <rPr>
        <sz val="8"/>
        <rFont val="標楷體"/>
        <family val="4"/>
      </rPr>
      <t>艘  次 : 次</t>
    </r>
  </si>
  <si>
    <t>Unit :</t>
  </si>
  <si>
    <t>V.  : NO.</t>
  </si>
  <si>
    <r>
      <t xml:space="preserve">     </t>
    </r>
    <r>
      <rPr>
        <sz val="8"/>
        <rFont val="標楷體"/>
        <family val="4"/>
      </rPr>
      <t>總噸位 : 噸</t>
    </r>
  </si>
  <si>
    <t>G. T. : Ton</t>
  </si>
  <si>
    <r>
      <t xml:space="preserve">總          </t>
    </r>
    <r>
      <rPr>
        <sz val="8"/>
        <rFont val="Times New Roman"/>
        <family val="1"/>
      </rPr>
      <t>Total</t>
    </r>
    <r>
      <rPr>
        <sz val="8"/>
        <rFont val="標楷體"/>
        <family val="4"/>
      </rPr>
      <t xml:space="preserve">          計</t>
    </r>
  </si>
  <si>
    <r>
      <t xml:space="preserve">國    </t>
    </r>
    <r>
      <rPr>
        <sz val="8"/>
        <rFont val="Times New Roman"/>
        <family val="1"/>
      </rPr>
      <t>Foreign</t>
    </r>
    <r>
      <rPr>
        <sz val="8"/>
        <rFont val="標楷體"/>
        <family val="4"/>
      </rPr>
      <t xml:space="preserve">  </t>
    </r>
  </si>
  <si>
    <r>
      <t xml:space="preserve">  </t>
    </r>
    <r>
      <rPr>
        <sz val="8"/>
        <rFont val="Times New Roman"/>
        <family val="1"/>
      </rPr>
      <t>Countries</t>
    </r>
    <r>
      <rPr>
        <sz val="8"/>
        <rFont val="標楷體"/>
        <family val="4"/>
      </rPr>
      <t xml:space="preserve">    外</t>
    </r>
  </si>
  <si>
    <t>國        Domestic        內</t>
  </si>
  <si>
    <t>年   (月)   別</t>
  </si>
  <si>
    <t>進        港</t>
  </si>
  <si>
    <t>出        港</t>
  </si>
  <si>
    <t>Incoming</t>
  </si>
  <si>
    <t>Outgoing</t>
  </si>
  <si>
    <t>Year  &amp;  Month</t>
  </si>
  <si>
    <t>艘  次</t>
  </si>
  <si>
    <t>總  噸  位</t>
  </si>
  <si>
    <t>艘 次</t>
  </si>
  <si>
    <t>V.</t>
  </si>
  <si>
    <t>G. T.</t>
  </si>
  <si>
    <t>83年  1994</t>
  </si>
  <si>
    <t>84年  1995</t>
  </si>
  <si>
    <t>85年  1996</t>
  </si>
  <si>
    <t>86年  1997</t>
  </si>
  <si>
    <t>87年  1998</t>
  </si>
  <si>
    <t>88年  1999</t>
  </si>
  <si>
    <t>89年  2000</t>
  </si>
  <si>
    <t>90年  2001</t>
  </si>
  <si>
    <t>91年  2002</t>
  </si>
  <si>
    <t>92年  2003</t>
  </si>
  <si>
    <t>93年  2004</t>
  </si>
  <si>
    <r>
      <t xml:space="preserve">     1月   </t>
    </r>
    <r>
      <rPr>
        <sz val="8"/>
        <rFont val="Times New Roman"/>
        <family val="1"/>
      </rPr>
      <t>Jan.</t>
    </r>
  </si>
  <si>
    <r>
      <t xml:space="preserve">     2月   </t>
    </r>
    <r>
      <rPr>
        <sz val="8"/>
        <rFont val="Times New Roman"/>
        <family val="1"/>
      </rPr>
      <t>Feb.</t>
    </r>
  </si>
  <si>
    <r>
      <t xml:space="preserve">     3月   </t>
    </r>
    <r>
      <rPr>
        <sz val="8"/>
        <rFont val="Times New Roman"/>
        <family val="1"/>
      </rPr>
      <t>Mar.</t>
    </r>
  </si>
  <si>
    <r>
      <t xml:space="preserve">     4月   </t>
    </r>
    <r>
      <rPr>
        <sz val="8"/>
        <rFont val="Times New Roman"/>
        <family val="1"/>
      </rPr>
      <t>Apr.</t>
    </r>
  </si>
  <si>
    <t xml:space="preserve">     5月   May</t>
  </si>
  <si>
    <t xml:space="preserve">     6月  June</t>
  </si>
  <si>
    <r>
      <t xml:space="preserve">     7月   </t>
    </r>
    <r>
      <rPr>
        <sz val="8"/>
        <rFont val="Times New Roman"/>
        <family val="1"/>
      </rPr>
      <t>July</t>
    </r>
  </si>
  <si>
    <r>
      <t xml:space="preserve">     8月  </t>
    </r>
    <r>
      <rPr>
        <sz val="8"/>
        <rFont val="Times New Roman"/>
        <family val="1"/>
      </rPr>
      <t>Aug.</t>
    </r>
  </si>
  <si>
    <r>
      <t xml:space="preserve">     9月  </t>
    </r>
    <r>
      <rPr>
        <sz val="8"/>
        <rFont val="Times New Roman"/>
        <family val="1"/>
      </rPr>
      <t>Sept.</t>
    </r>
  </si>
  <si>
    <r>
      <t xml:space="preserve">    10月   </t>
    </r>
    <r>
      <rPr>
        <sz val="8"/>
        <rFont val="Times New Roman"/>
        <family val="1"/>
      </rPr>
      <t>Oct.</t>
    </r>
  </si>
  <si>
    <r>
      <t xml:space="preserve">    11月   </t>
    </r>
    <r>
      <rPr>
        <sz val="8"/>
        <rFont val="Times New Roman"/>
        <family val="1"/>
      </rPr>
      <t>Nov.</t>
    </r>
  </si>
  <si>
    <r>
      <t xml:space="preserve">    12月   </t>
    </r>
    <r>
      <rPr>
        <sz val="8"/>
        <rFont val="Times New Roman"/>
        <family val="1"/>
      </rPr>
      <t>Dec.</t>
    </r>
  </si>
  <si>
    <t>資料來源：根據本局公務統計報表"2525-01-08"編製。</t>
  </si>
  <si>
    <r>
      <t>~ 28</t>
    </r>
    <r>
      <rPr>
        <sz val="8"/>
        <rFont val="標楷體"/>
        <family val="4"/>
      </rPr>
      <t xml:space="preserve"> </t>
    </r>
  </si>
  <si>
    <t>~</t>
  </si>
  <si>
    <r>
      <t>~ 29</t>
    </r>
    <r>
      <rPr>
        <sz val="8"/>
        <rFont val="標楷體"/>
        <family val="4"/>
      </rPr>
      <t xml:space="preserve"> </t>
    </r>
  </si>
  <si>
    <t>　 　　</t>
  </si>
  <si>
    <t>　　</t>
  </si>
  <si>
    <t xml:space="preserve"> 表2. 進 港 船 舶 (二、國 籍 別) </t>
  </si>
  <si>
    <t xml:space="preserve">    Table 2. Incoming Vessels (2. By Country) </t>
  </si>
  <si>
    <t xml:space="preserve"> 單位 :</t>
  </si>
  <si>
    <t xml:space="preserve"> 艘  次 : 次</t>
  </si>
  <si>
    <t xml:space="preserve"> Unit : </t>
  </si>
  <si>
    <t xml:space="preserve"> Vessel: NO.</t>
  </si>
  <si>
    <t xml:space="preserve"> 總噸位 : 噸</t>
  </si>
  <si>
    <t xml:space="preserve"> Gross Tonnage : Ton</t>
  </si>
  <si>
    <t xml:space="preserve"> 年   (月)   別</t>
  </si>
  <si>
    <t xml:space="preserve"> 總      計</t>
  </si>
  <si>
    <t xml:space="preserve"> 中 華 民 國</t>
  </si>
  <si>
    <t xml:space="preserve"> 美     國</t>
  </si>
  <si>
    <t xml:space="preserve">    巴拿馬</t>
  </si>
  <si>
    <t xml:space="preserve">     英      國</t>
  </si>
  <si>
    <t xml:space="preserve"> 法     國</t>
  </si>
  <si>
    <t xml:space="preserve"> 挪      威</t>
  </si>
  <si>
    <t xml:space="preserve"> 瑞      典</t>
  </si>
  <si>
    <t xml:space="preserve"> 丹       麥</t>
  </si>
  <si>
    <t xml:space="preserve"> Total</t>
  </si>
  <si>
    <t xml:space="preserve"> R.O.C</t>
  </si>
  <si>
    <t xml:space="preserve"> U.S.A.</t>
  </si>
  <si>
    <t xml:space="preserve">     Panama</t>
  </si>
  <si>
    <t xml:space="preserve"> United Kingdom</t>
  </si>
  <si>
    <t xml:space="preserve"> France</t>
  </si>
  <si>
    <t xml:space="preserve"> Norway</t>
  </si>
  <si>
    <t xml:space="preserve"> Sweden</t>
  </si>
  <si>
    <t xml:space="preserve"> Denmark</t>
  </si>
  <si>
    <t xml:space="preserve"> Year  &amp;  Month</t>
  </si>
  <si>
    <t xml:space="preserve"> 艘次</t>
  </si>
  <si>
    <t xml:space="preserve"> 總 噸 位</t>
  </si>
  <si>
    <t xml:space="preserve"> V.</t>
  </si>
  <si>
    <t xml:space="preserve"> G. T.</t>
  </si>
  <si>
    <t xml:space="preserve">   -</t>
  </si>
  <si>
    <t xml:space="preserve">        -</t>
  </si>
  <si>
    <r>
      <t xml:space="preserve">    1月   </t>
    </r>
    <r>
      <rPr>
        <sz val="8"/>
        <rFont val="Times New Roman"/>
        <family val="1"/>
      </rPr>
      <t>Jan.</t>
    </r>
  </si>
  <si>
    <t xml:space="preserve">           -</t>
  </si>
  <si>
    <r>
      <t xml:space="preserve">    2月   </t>
    </r>
    <r>
      <rPr>
        <sz val="8"/>
        <rFont val="Times New Roman"/>
        <family val="1"/>
      </rPr>
      <t>Feb.</t>
    </r>
  </si>
  <si>
    <r>
      <t xml:space="preserve">    3月   </t>
    </r>
    <r>
      <rPr>
        <sz val="8"/>
        <rFont val="Times New Roman"/>
        <family val="1"/>
      </rPr>
      <t>Mar.</t>
    </r>
  </si>
  <si>
    <r>
      <t xml:space="preserve">    4月   </t>
    </r>
    <r>
      <rPr>
        <sz val="8"/>
        <rFont val="Times New Roman"/>
        <family val="1"/>
      </rPr>
      <t>Apr.</t>
    </r>
  </si>
  <si>
    <t xml:space="preserve">    5月   May</t>
  </si>
  <si>
    <t xml:space="preserve">    6月   June</t>
  </si>
  <si>
    <r>
      <t xml:space="preserve">    7月   </t>
    </r>
    <r>
      <rPr>
        <sz val="8"/>
        <rFont val="Times New Roman"/>
        <family val="1"/>
      </rPr>
      <t>July</t>
    </r>
  </si>
  <si>
    <r>
      <t xml:space="preserve">    8月   </t>
    </r>
    <r>
      <rPr>
        <sz val="8"/>
        <rFont val="Times New Roman"/>
        <family val="1"/>
      </rPr>
      <t>Aug.</t>
    </r>
  </si>
  <si>
    <r>
      <t xml:space="preserve">    9月   </t>
    </r>
    <r>
      <rPr>
        <sz val="8"/>
        <rFont val="Times New Roman"/>
        <family val="1"/>
      </rPr>
      <t>Sept.</t>
    </r>
  </si>
  <si>
    <r>
      <t xml:space="preserve">   10月   </t>
    </r>
    <r>
      <rPr>
        <sz val="8"/>
        <rFont val="Times New Roman"/>
        <family val="1"/>
      </rPr>
      <t>Oct.</t>
    </r>
  </si>
  <si>
    <r>
      <t xml:space="preserve">   11月   </t>
    </r>
    <r>
      <rPr>
        <sz val="8"/>
        <rFont val="Times New Roman"/>
        <family val="1"/>
      </rPr>
      <t>Nov.</t>
    </r>
  </si>
  <si>
    <r>
      <t xml:space="preserve">   12月   </t>
    </r>
    <r>
      <rPr>
        <sz val="8"/>
        <rFont val="Times New Roman"/>
        <family val="1"/>
      </rPr>
      <t>Dec.</t>
    </r>
  </si>
  <si>
    <t xml:space="preserve"> 資料來源：根據本局公務統計報表"2525-01-01"編製。</t>
  </si>
  <si>
    <t xml:space="preserve"> ~ 30 ~</t>
  </si>
  <si>
    <t xml:space="preserve"> ~ 31 ~</t>
  </si>
  <si>
    <t>　 　</t>
  </si>
  <si>
    <t xml:space="preserve"> 表2. 進 港 船 舶 (二、國 籍 別)(續一)</t>
  </si>
  <si>
    <t xml:space="preserve"> Table 2. Incoming Vessels (2. By Country)(Cont.1)</t>
  </si>
  <si>
    <t xml:space="preserve">    Unit :</t>
  </si>
  <si>
    <t xml:space="preserve"> 荷      蘭</t>
  </si>
  <si>
    <t xml:space="preserve"> 希      臘</t>
  </si>
  <si>
    <t xml:space="preserve"> 賴  比  瑞  亞</t>
  </si>
  <si>
    <t xml:space="preserve"> 菲  律  賓</t>
  </si>
  <si>
    <t xml:space="preserve"> 韓      國</t>
  </si>
  <si>
    <t xml:space="preserve"> 日      本</t>
  </si>
  <si>
    <t xml:space="preserve"> 德      國</t>
  </si>
  <si>
    <t xml:space="preserve"> 以  色  列</t>
  </si>
  <si>
    <t xml:space="preserve"> 澳    洲</t>
  </si>
  <si>
    <t xml:space="preserve"> Nether Lands</t>
  </si>
  <si>
    <t xml:space="preserve"> Greece</t>
  </si>
  <si>
    <t xml:space="preserve"> Liberia</t>
  </si>
  <si>
    <t xml:space="preserve"> Philippines</t>
  </si>
  <si>
    <t xml:space="preserve"> Korea</t>
  </si>
  <si>
    <t xml:space="preserve"> Japan</t>
  </si>
  <si>
    <t xml:space="preserve"> Germany</t>
  </si>
  <si>
    <t xml:space="preserve"> Israel</t>
  </si>
  <si>
    <t xml:space="preserve"> Australia</t>
  </si>
  <si>
    <t xml:space="preserve">     -</t>
  </si>
  <si>
    <t xml:space="preserve">         -</t>
  </si>
  <si>
    <t xml:space="preserve"> ~ 32 ~</t>
  </si>
  <si>
    <t xml:space="preserve"> ~ 33 ~</t>
  </si>
  <si>
    <t xml:space="preserve"> 表2. 進 港 船 舶 (二、國 籍 別)(續完)</t>
  </si>
  <si>
    <t xml:space="preserve"> Table 2. Incoming Vessels (2. By Country)(End)</t>
  </si>
  <si>
    <t xml:space="preserve"> 泰      國</t>
  </si>
  <si>
    <t xml:space="preserve"> 印      度</t>
  </si>
  <si>
    <t xml:space="preserve"> 塞 埔 路 斯</t>
  </si>
  <si>
    <t xml:space="preserve"> 新   加   坡</t>
  </si>
  <si>
    <t xml:space="preserve"> 印      尼</t>
  </si>
  <si>
    <t xml:space="preserve"> 比   利   時</t>
  </si>
  <si>
    <t xml:space="preserve"> 科   威   特</t>
  </si>
  <si>
    <t xml:space="preserve"> 馬 來 西 亞</t>
  </si>
  <si>
    <t xml:space="preserve"> 其     他</t>
  </si>
  <si>
    <t xml:space="preserve"> Thailand</t>
  </si>
  <si>
    <t xml:space="preserve"> India</t>
  </si>
  <si>
    <t xml:space="preserve"> Cyprus Island</t>
  </si>
  <si>
    <t xml:space="preserve"> Singapore</t>
  </si>
  <si>
    <t xml:space="preserve"> Indonesia</t>
  </si>
  <si>
    <t xml:space="preserve"> Belgium</t>
  </si>
  <si>
    <t xml:space="preserve"> Kuwait</t>
  </si>
  <si>
    <t xml:space="preserve"> Malaysia</t>
  </si>
  <si>
    <t xml:space="preserve"> Other Countries</t>
  </si>
  <si>
    <t xml:space="preserve"> 艘 次</t>
  </si>
  <si>
    <t xml:space="preserve">      -</t>
  </si>
  <si>
    <t xml:space="preserve">          -</t>
  </si>
  <si>
    <t xml:space="preserve">  </t>
  </si>
  <si>
    <t xml:space="preserve"> ~ 34 ~</t>
  </si>
  <si>
    <t xml:space="preserve"> ~ 35 ~</t>
  </si>
  <si>
    <t>　　 　　</t>
  </si>
  <si>
    <t xml:space="preserve">    表3. 進 港 船 舶 (三、噸 位)</t>
  </si>
  <si>
    <t xml:space="preserve"> Table  3. Incoming  Vessels (3. By Gross Tonnage) </t>
  </si>
  <si>
    <t xml:space="preserve">  單  位 : 艘  次:次 </t>
  </si>
  <si>
    <t xml:space="preserve">  Unit  :  Vessel</t>
  </si>
  <si>
    <t xml:space="preserve"> 總     計</t>
  </si>
  <si>
    <t>未 滿 1,000 噸</t>
  </si>
  <si>
    <t>1,000 - 4,999噸</t>
  </si>
  <si>
    <t>5,000 - 9,999噸</t>
  </si>
  <si>
    <t>10,000 - 19,999噸</t>
  </si>
  <si>
    <t>20,000 - 39,999噸</t>
  </si>
  <si>
    <t>40,000 - 59,999噸</t>
  </si>
  <si>
    <t>60,000 噸 以 上</t>
  </si>
  <si>
    <t>Year   &amp;   Month</t>
  </si>
  <si>
    <t>Total</t>
  </si>
  <si>
    <t>Under 1,000 Tons</t>
  </si>
  <si>
    <t xml:space="preserve"> Tons</t>
  </si>
  <si>
    <t xml:space="preserve">  Tons</t>
  </si>
  <si>
    <t xml:space="preserve">Over 60,000 Tons </t>
  </si>
  <si>
    <t xml:space="preserve">     1月   Jan.</t>
  </si>
  <si>
    <t xml:space="preserve">     2月   Feb.</t>
  </si>
  <si>
    <t xml:space="preserve">     3月   Mar.</t>
  </si>
  <si>
    <t xml:space="preserve">     4月   Apr.</t>
  </si>
  <si>
    <t xml:space="preserve">     6月   June</t>
  </si>
  <si>
    <t xml:space="preserve">     7月   July</t>
  </si>
  <si>
    <t xml:space="preserve">     8月   Aug.</t>
  </si>
  <si>
    <t xml:space="preserve">     9月   Sept.</t>
  </si>
  <si>
    <t xml:space="preserve">    10月   Oct.</t>
  </si>
  <si>
    <t xml:space="preserve">    11月   Nov.</t>
  </si>
  <si>
    <t xml:space="preserve">    12月   Dec.</t>
  </si>
  <si>
    <t xml:space="preserve">資料來源：根據本局公務統計報表"2525-01-03"編製。   </t>
  </si>
  <si>
    <t xml:space="preserve">    ~ 36 ~</t>
  </si>
  <si>
    <t xml:space="preserve">    ~ 37 ~</t>
  </si>
  <si>
    <t>表4. 進 港 船 舶 ( 四、船 種 )　</t>
  </si>
  <si>
    <t xml:space="preserve"> </t>
  </si>
  <si>
    <t xml:space="preserve">Table  4.  Incoming  Vessels  (4. By  Kinds ) </t>
  </si>
  <si>
    <t>　艘  次 : 次</t>
  </si>
  <si>
    <t xml:space="preserve">  Vessel  : No.</t>
  </si>
  <si>
    <t>單 位 :總噸位 : 噸</t>
  </si>
  <si>
    <r>
      <t>　   Unit：</t>
    </r>
    <r>
      <rPr>
        <sz val="8"/>
        <rFont val="Times New Roman"/>
        <family val="1"/>
      </rPr>
      <t>Gross Tonnage : Ton</t>
    </r>
  </si>
  <si>
    <t>貨  量 : 公噸</t>
  </si>
  <si>
    <t>Cargo : M.T.</t>
  </si>
  <si>
    <t>總             計</t>
  </si>
  <si>
    <t>客        輪</t>
  </si>
  <si>
    <t xml:space="preserve">  客    貨    輪</t>
  </si>
  <si>
    <t>貨</t>
  </si>
  <si>
    <t xml:space="preserve">   Cargo      Ship</t>
  </si>
  <si>
    <t>輪</t>
  </si>
  <si>
    <t>年 別 和 地 區 別</t>
  </si>
  <si>
    <t>合               計</t>
  </si>
  <si>
    <t xml:space="preserve">    貨       櫃        輪</t>
  </si>
  <si>
    <t>Passenger   Ship</t>
  </si>
  <si>
    <t xml:space="preserve"> Passenger &amp; Cargo Ship　</t>
  </si>
  <si>
    <t xml:space="preserve">   Sub-Total</t>
  </si>
  <si>
    <t>Container   Ship</t>
  </si>
  <si>
    <t>Year    &amp;    Area</t>
  </si>
  <si>
    <t>貨    量</t>
  </si>
  <si>
    <t>貨  量</t>
  </si>
  <si>
    <t>艘次</t>
  </si>
  <si>
    <t>總 噸 位</t>
  </si>
  <si>
    <r>
      <t>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 xml:space="preserve">  量</t>
    </r>
  </si>
  <si>
    <t>G.T.</t>
  </si>
  <si>
    <t>Cargo</t>
  </si>
  <si>
    <t xml:space="preserve"> G.T.</t>
  </si>
  <si>
    <t xml:space="preserve"> 80 年  1991</t>
  </si>
  <si>
    <t xml:space="preserve">    -  </t>
  </si>
  <si>
    <t xml:space="preserve"> 85 年  1996</t>
  </si>
  <si>
    <t>155,69,649</t>
  </si>
  <si>
    <t xml:space="preserve"> 89 年  2000</t>
  </si>
  <si>
    <t xml:space="preserve"> 90 年  2001</t>
  </si>
  <si>
    <t xml:space="preserve"> 91 年  2002</t>
  </si>
  <si>
    <t xml:space="preserve"> 92 年  2003</t>
  </si>
  <si>
    <t xml:space="preserve"> 93 年  2004</t>
  </si>
  <si>
    <r>
      <t>中 國大 陸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China Mainland</t>
    </r>
  </si>
  <si>
    <t xml:space="preserve"> - </t>
  </si>
  <si>
    <t xml:space="preserve">       - </t>
  </si>
  <si>
    <t xml:space="preserve">   - </t>
  </si>
  <si>
    <t xml:space="preserve">       -  </t>
  </si>
  <si>
    <t>香      港 Hong Kong</t>
  </si>
  <si>
    <t xml:space="preserve">   -  </t>
  </si>
  <si>
    <t xml:space="preserve"> -  </t>
  </si>
  <si>
    <t>新  加  坡 Singapore</t>
  </si>
  <si>
    <t>馬 來西 亞 Malaysia</t>
  </si>
  <si>
    <t>泰      國 Thailand</t>
  </si>
  <si>
    <t>菲  律  賓 Philippines</t>
  </si>
  <si>
    <t>印      尼 Indonesia</t>
  </si>
  <si>
    <t>韓      國 Rep. of Korea</t>
  </si>
  <si>
    <t>日      本 Japan</t>
  </si>
  <si>
    <t>中 東地 區 Middle East</t>
  </si>
  <si>
    <t>美      國 U. S. A.</t>
  </si>
  <si>
    <t>加  拿  大 Canada</t>
  </si>
  <si>
    <t xml:space="preserve">         - </t>
  </si>
  <si>
    <t>中美洲地區 Central America</t>
  </si>
  <si>
    <t>南美洲地區 South America</t>
  </si>
  <si>
    <t>歐 洲地 區 Europe</t>
  </si>
  <si>
    <t>澳      洲 Australia</t>
  </si>
  <si>
    <t>紐  西  蘭 New Zealand</t>
  </si>
  <si>
    <t>印      度 India</t>
  </si>
  <si>
    <t>非 洲地 區 Africa</t>
  </si>
  <si>
    <t>其      他 Others</t>
  </si>
  <si>
    <t>國      內 Domestic</t>
  </si>
  <si>
    <t xml:space="preserve">資料來源 :1.根據本局公務統計報表" 2525-01-04 " 編製。                                                          </t>
  </si>
  <si>
    <t xml:space="preserve">          2.貨量原根據船公司或代理行所送艙單統計，自民國90年起根據財政部關稅總局進出口報單及</t>
  </si>
  <si>
    <t xml:space="preserve">            國內貨物艙單資料編製。</t>
  </si>
  <si>
    <t xml:space="preserve">    ~ 38 ~</t>
  </si>
  <si>
    <t xml:space="preserve">    ~ 39 ~</t>
  </si>
  <si>
    <t>表4. 進 港 船 舶 ( 四、船 種 ) (續一)</t>
  </si>
  <si>
    <t xml:space="preserve">   Table  4.  Incoming  Vessels  (4. By  Kinds )  ( Cont.1)</t>
  </si>
  <si>
    <t xml:space="preserve">        艘  次 : 次</t>
  </si>
  <si>
    <t xml:space="preserve">           Vessel  : No.</t>
  </si>
  <si>
    <t>單 位 : 總噸位 : 噸</t>
  </si>
  <si>
    <r>
      <t xml:space="preserve"> 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Gross Tonnage : Ton</t>
    </r>
  </si>
  <si>
    <t xml:space="preserve">        貨  量 : 公噸</t>
  </si>
  <si>
    <t xml:space="preserve">           Cargo : M.T.</t>
  </si>
  <si>
    <t xml:space="preserve">   </t>
  </si>
  <si>
    <t>Cargo      Ship</t>
  </si>
  <si>
    <t>年  別  和  地  區  別</t>
  </si>
  <si>
    <t>冷     藏      輪</t>
  </si>
  <si>
    <t>穀      類      輪</t>
  </si>
  <si>
    <t>油             輪</t>
  </si>
  <si>
    <t xml:space="preserve">   礦       砂       輪</t>
  </si>
  <si>
    <t xml:space="preserve">  煤             輪</t>
  </si>
  <si>
    <t>Reefer  Ship</t>
  </si>
  <si>
    <t>Grain  Cargo  Ship</t>
  </si>
  <si>
    <t>Tanker   Ship</t>
  </si>
  <si>
    <t xml:space="preserve">  Ore     Ship</t>
  </si>
  <si>
    <t xml:space="preserve"> Coal   Ship</t>
  </si>
  <si>
    <t>Year    and    Area</t>
  </si>
  <si>
    <t xml:space="preserve"> 總  噸  位</t>
  </si>
  <si>
    <t>貨     量</t>
  </si>
  <si>
    <t xml:space="preserve">      -  </t>
  </si>
  <si>
    <t xml:space="preserve">     -  </t>
  </si>
  <si>
    <t xml:space="preserve">        - </t>
  </si>
  <si>
    <t xml:space="preserve">        -  </t>
  </si>
  <si>
    <t xml:space="preserve">     - </t>
  </si>
  <si>
    <t xml:space="preserve">    297,85</t>
  </si>
  <si>
    <t xml:space="preserve">    ~ 40 ~</t>
  </si>
  <si>
    <t xml:space="preserve">    ~ 41 ~</t>
  </si>
  <si>
    <t>表4. 進 港 船 舶 ( 四、船 種 ) (續完)</t>
  </si>
  <si>
    <t>Table 4. Incoming Vessels (4. By Kinds ) ( End)</t>
  </si>
  <si>
    <t xml:space="preserve">                 Vessel  : No.</t>
  </si>
  <si>
    <t xml:space="preserve">                  Cargo : M.T.</t>
  </si>
  <si>
    <t xml:space="preserve">   貨</t>
  </si>
  <si>
    <t xml:space="preserve">  輪</t>
  </si>
  <si>
    <r>
      <t xml:space="preserve">             </t>
    </r>
    <r>
      <rPr>
        <sz val="8"/>
        <rFont val="Times New Roman"/>
        <family val="1"/>
      </rPr>
      <t>Cargo   Ship</t>
    </r>
    <r>
      <rPr>
        <sz val="8"/>
        <rFont val="標楷體"/>
        <family val="4"/>
      </rPr>
      <t xml:space="preserve">                  </t>
    </r>
  </si>
  <si>
    <t>木      材      輪</t>
  </si>
  <si>
    <t>散      裝      輪</t>
  </si>
  <si>
    <t>乾      貨      輪</t>
  </si>
  <si>
    <t>其      他      貨      輪</t>
  </si>
  <si>
    <t>Lumber   Ship</t>
  </si>
  <si>
    <t>Bulk   Ship</t>
  </si>
  <si>
    <t>General Cargo Ship</t>
  </si>
  <si>
    <t>Other  Ship</t>
  </si>
  <si>
    <t xml:space="preserve"> 貨     量</t>
  </si>
  <si>
    <t xml:space="preserve">  艘  次</t>
  </si>
  <si>
    <t xml:space="preserve">  總   噸   位</t>
  </si>
  <si>
    <t>貨       量</t>
  </si>
  <si>
    <t xml:space="preserve">         -  </t>
  </si>
  <si>
    <t xml:space="preserve">    - </t>
  </si>
  <si>
    <t xml:space="preserve">    ~ 42 ~</t>
  </si>
  <si>
    <t xml:space="preserve">    ~ 43 ~</t>
  </si>
  <si>
    <t xml:space="preserve"> 表5.  國輪與外輪承運貨物噸量</t>
  </si>
  <si>
    <t>Table 5.  Cargo Tonnage Imported &amp; Exported</t>
  </si>
  <si>
    <t xml:space="preserve">          By Foreign and Chinese Vessels</t>
  </si>
  <si>
    <t>單 位 : 公 噸</t>
  </si>
  <si>
    <t>Unit : Metric Ton</t>
  </si>
  <si>
    <t>總                           計</t>
  </si>
  <si>
    <t xml:space="preserve">     進</t>
  </si>
  <si>
    <t xml:space="preserve">             港</t>
  </si>
  <si>
    <t xml:space="preserve">           出                           港</t>
  </si>
  <si>
    <t>年 (月) 別</t>
  </si>
  <si>
    <t xml:space="preserve">           Incoming</t>
  </si>
  <si>
    <t xml:space="preserve">            Outgoing</t>
  </si>
  <si>
    <r>
      <t>﹝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﹞</t>
    </r>
  </si>
  <si>
    <r>
      <t>﹝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﹞</t>
    </r>
  </si>
  <si>
    <r>
      <t>﹝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﹞</t>
    </r>
  </si>
  <si>
    <t>國輪承運量</t>
  </si>
  <si>
    <t>Year &amp; Month</t>
  </si>
  <si>
    <t>總    計</t>
  </si>
  <si>
    <t>國    輪</t>
  </si>
  <si>
    <t>外    輪</t>
  </si>
  <si>
    <t>百  分  比</t>
  </si>
  <si>
    <t>合    計</t>
  </si>
  <si>
    <t xml:space="preserve"> 國    輪 </t>
  </si>
  <si>
    <t xml:space="preserve"> 外    輪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</si>
  <si>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比 </t>
    </r>
  </si>
  <si>
    <t>National V.</t>
  </si>
  <si>
    <t>Foreign V.</t>
  </si>
  <si>
    <r>
      <t xml:space="preserve">(2)/(1) </t>
    </r>
    <r>
      <rPr>
        <sz val="8"/>
        <rFont val="標楷體"/>
        <family val="4"/>
      </rPr>
      <t>％</t>
    </r>
  </si>
  <si>
    <t>Sub Total</t>
  </si>
  <si>
    <t>(2)/(1)%</t>
  </si>
  <si>
    <t xml:space="preserve">  Sub Total</t>
  </si>
  <si>
    <r>
      <t xml:space="preserve">     8月   </t>
    </r>
    <r>
      <rPr>
        <sz val="8"/>
        <rFont val="Times New Roman"/>
        <family val="1"/>
      </rPr>
      <t>Aug.</t>
    </r>
  </si>
  <si>
    <r>
      <t xml:space="preserve">     9月   </t>
    </r>
    <r>
      <rPr>
        <sz val="8"/>
        <rFont val="Times New Roman"/>
        <family val="1"/>
      </rPr>
      <t>Sept.</t>
    </r>
  </si>
  <si>
    <t xml:space="preserve">資料來源：1.根據本局公務統計報表"2525-02-02"編製。                                                           </t>
  </si>
  <si>
    <t xml:space="preserve">          2.貨物噸量原根據船公司或代理行所送艙單統計，自民國90年起根據財政部關稅總局</t>
  </si>
  <si>
    <r>
      <t xml:space="preserve">                     </t>
    </r>
    <r>
      <rPr>
        <sz val="8"/>
        <rFont val="標楷體"/>
        <family val="4"/>
      </rPr>
      <t>進出口報單及國內貨物艙單資料編製。</t>
    </r>
  </si>
  <si>
    <t xml:space="preserve">    ~ 44 ~    </t>
  </si>
  <si>
    <t xml:space="preserve">    ~ 45 ~    </t>
  </si>
  <si>
    <t>表6.  輪船在港停泊時間</t>
  </si>
  <si>
    <t>Table 6.  Time of Vessels Mooring in port</t>
  </si>
  <si>
    <t>單位 : 艘 次</t>
  </si>
  <si>
    <t>Unit : V.</t>
  </si>
  <si>
    <t>24小時以內</t>
  </si>
  <si>
    <t>25-48小時</t>
  </si>
  <si>
    <t>49-60小時</t>
  </si>
  <si>
    <t>61-72小時</t>
  </si>
  <si>
    <t>73-96小時</t>
  </si>
  <si>
    <t>97-120小時</t>
  </si>
  <si>
    <t>121-144小時</t>
  </si>
  <si>
    <t>145-168小時</t>
  </si>
  <si>
    <t>169-192小時</t>
  </si>
  <si>
    <t>193小時以上</t>
  </si>
  <si>
    <t>平均停泊時間</t>
  </si>
  <si>
    <t>Year&amp;Month</t>
  </si>
  <si>
    <t>under 24 hours</t>
  </si>
  <si>
    <t>hours</t>
  </si>
  <si>
    <r>
      <t xml:space="preserve">over 193 </t>
    </r>
    <r>
      <rPr>
        <sz val="8"/>
        <rFont val="標楷體"/>
        <family val="4"/>
      </rPr>
      <t xml:space="preserve">hours </t>
    </r>
  </si>
  <si>
    <r>
      <t xml:space="preserve">Average </t>
    </r>
    <r>
      <rPr>
        <sz val="8"/>
        <rFont val="標楷體"/>
        <family val="4"/>
      </rPr>
      <t>Mooring Time</t>
    </r>
  </si>
  <si>
    <t>資料來源：根據本局公務統計報表"2525-01-05"編製。</t>
  </si>
  <si>
    <t>~ 46 ~</t>
  </si>
  <si>
    <t>~ 47 ~</t>
  </si>
  <si>
    <t>表7. 轄港進出港船舶</t>
  </si>
  <si>
    <t xml:space="preserve">Table 7. Incoming and Outgoing Vessels </t>
  </si>
  <si>
    <t xml:space="preserve">              of Subordinate Harbors</t>
  </si>
  <si>
    <r>
      <t>單位</t>
    </r>
    <r>
      <rPr>
        <sz val="8"/>
        <rFont val="Times New Roman"/>
        <family val="1"/>
      </rPr>
      <t>:</t>
    </r>
  </si>
  <si>
    <t>艘  次 : 次</t>
  </si>
  <si>
    <t xml:space="preserve">Unit: </t>
  </si>
  <si>
    <t xml:space="preserve">Vessel:No </t>
  </si>
  <si>
    <t>總噸位 : 噸</t>
  </si>
  <si>
    <t>Gross Tonnage:Ton.</t>
  </si>
  <si>
    <t>總                    計</t>
  </si>
  <si>
    <r>
      <t xml:space="preserve">      </t>
    </r>
    <r>
      <rPr>
        <sz val="8"/>
        <rFont val="標楷體"/>
        <family val="4"/>
      </rPr>
      <t>馬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 xml:space="preserve">       公          </t>
    </r>
  </si>
  <si>
    <t>港</t>
  </si>
  <si>
    <t>布          袋          港</t>
  </si>
  <si>
    <t xml:space="preserve">Total </t>
  </si>
  <si>
    <t>Magong</t>
  </si>
  <si>
    <r>
      <t xml:space="preserve">         </t>
    </r>
    <r>
      <rPr>
        <sz val="8"/>
        <rFont val="標楷體"/>
        <family val="4"/>
      </rPr>
      <t>Harbor</t>
    </r>
  </si>
  <si>
    <t xml:space="preserve">    Budai</t>
  </si>
  <si>
    <t>Harbor</t>
  </si>
  <si>
    <t>進      港</t>
  </si>
  <si>
    <t>出      港</t>
  </si>
  <si>
    <t>總噸位</t>
  </si>
  <si>
    <t>資料來源：根據各附屬港造報之月報表資料編製 。</t>
  </si>
  <si>
    <r>
      <t>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註：八十九年起船舶艘次及總噸位不包括漁船之艘次及總噸位。</t>
    </r>
  </si>
  <si>
    <t>~ 48 ~</t>
  </si>
  <si>
    <t>~ 49 ~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</si>
</sst>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 &quot;"/>
    <numFmt numFmtId="180" formatCode="_-* #,##0_-;\-* #,##0_-;_-* &quot;-&quot;??_-;_-@_-"/>
    <numFmt numFmtId="181" formatCode="#,##0_);[Red]\(#,##0\)"/>
    <numFmt numFmtId="182" formatCode="0_ "/>
    <numFmt numFmtId="183" formatCode="#,##0.0_);[Red]\(#,##0.0\)"/>
  </numFmts>
  <fonts count="8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8"/>
      <name val="Courier"/>
      <family val="3"/>
    </font>
    <font>
      <sz val="8"/>
      <name val="新細明體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79" fontId="3" fillId="2" borderId="0" xfId="0" applyNumberFormat="1" applyFont="1" applyFill="1" applyAlignment="1">
      <alignment horizontal="right"/>
    </xf>
    <xf numFmtId="37" fontId="3" fillId="2" borderId="3" xfId="0" applyNumberFormat="1" applyFont="1" applyFill="1" applyBorder="1" applyAlignment="1">
      <alignment horizontal="center"/>
    </xf>
    <xf numFmtId="37" fontId="3" fillId="2" borderId="5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/>
    </xf>
    <xf numFmtId="0" fontId="4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179" fontId="3" fillId="2" borderId="9" xfId="0" applyNumberFormat="1" applyFont="1" applyFill="1" applyBorder="1" applyAlignment="1">
      <alignment horizontal="right"/>
    </xf>
    <xf numFmtId="37" fontId="3" fillId="2" borderId="13" xfId="0" applyNumberFormat="1" applyFont="1" applyFill="1" applyBorder="1" applyAlignment="1">
      <alignment horizontal="center"/>
    </xf>
    <xf numFmtId="37" fontId="3" fillId="2" borderId="14" xfId="0" applyNumberFormat="1" applyFont="1" applyFill="1" applyBorder="1" applyAlignment="1">
      <alignment horizontal="center"/>
    </xf>
    <xf numFmtId="179" fontId="3" fillId="2" borderId="15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4" fillId="2" borderId="17" xfId="0" applyFont="1" applyFill="1" applyBorder="1" applyAlignment="1">
      <alignment horizontal="right"/>
    </xf>
    <xf numFmtId="0" fontId="4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180" fontId="4" fillId="2" borderId="0" xfId="0" applyNumberFormat="1" applyFont="1" applyFill="1" applyAlignment="1">
      <alignment horizontal="left"/>
    </xf>
    <xf numFmtId="180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180" fontId="1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180" fontId="3" fillId="2" borderId="0" xfId="0" applyNumberFormat="1" applyFont="1" applyFill="1" applyAlignment="1">
      <alignment/>
    </xf>
    <xf numFmtId="180" fontId="3" fillId="2" borderId="0" xfId="0" applyNumberFormat="1" applyFont="1" applyFill="1" applyAlignment="1">
      <alignment horizontal="left"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80" fontId="3" fillId="2" borderId="1" xfId="0" applyNumberFormat="1" applyFont="1" applyFill="1" applyBorder="1" applyAlignment="1">
      <alignment horizontal="left" vertical="center"/>
    </xf>
    <xf numFmtId="180" fontId="3" fillId="2" borderId="1" xfId="0" applyNumberFormat="1" applyFont="1" applyFill="1" applyBorder="1" applyAlignment="1">
      <alignment/>
    </xf>
    <xf numFmtId="180" fontId="3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left" vertical="center"/>
    </xf>
    <xf numFmtId="180" fontId="3" fillId="2" borderId="3" xfId="0" applyNumberFormat="1" applyFont="1" applyFill="1" applyBorder="1" applyAlignment="1">
      <alignment horizontal="center"/>
    </xf>
    <xf numFmtId="180" fontId="3" fillId="2" borderId="0" xfId="0" applyNumberFormat="1" applyFont="1" applyFill="1" applyAlignment="1">
      <alignment horizontal="center"/>
    </xf>
    <xf numFmtId="180" fontId="3" fillId="2" borderId="19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4" fillId="2" borderId="20" xfId="0" applyNumberFormat="1" applyFont="1" applyFill="1" applyBorder="1" applyAlignment="1">
      <alignment horizontal="center"/>
    </xf>
    <xf numFmtId="180" fontId="4" fillId="2" borderId="6" xfId="0" applyNumberFormat="1" applyFont="1" applyFill="1" applyBorder="1" applyAlignment="1">
      <alignment horizontal="center"/>
    </xf>
    <xf numFmtId="180" fontId="4" fillId="0" borderId="0" xfId="0" applyNumberFormat="1" applyFont="1" applyFill="1" applyAlignment="1">
      <alignment horizontal="center"/>
    </xf>
    <xf numFmtId="179" fontId="3" fillId="2" borderId="0" xfId="0" applyNumberFormat="1" applyFont="1" applyFill="1" applyAlignment="1">
      <alignment/>
    </xf>
    <xf numFmtId="179" fontId="3" fillId="2" borderId="0" xfId="0" applyNumberFormat="1" applyFont="1" applyFill="1" applyAlignment="1">
      <alignment horizontal="left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37" fontId="3" fillId="2" borderId="3" xfId="0" applyNumberFormat="1" applyFont="1" applyFill="1" applyBorder="1" applyAlignment="1">
      <alignment horizontal="left"/>
    </xf>
    <xf numFmtId="179" fontId="4" fillId="0" borderId="0" xfId="0" applyNumberFormat="1" applyFont="1" applyFill="1" applyAlignment="1">
      <alignment/>
    </xf>
    <xf numFmtId="37" fontId="3" fillId="2" borderId="5" xfId="0" applyNumberFormat="1" applyFont="1" applyFill="1" applyBorder="1" applyAlignment="1">
      <alignment horizontal="left"/>
    </xf>
    <xf numFmtId="179" fontId="3" fillId="2" borderId="6" xfId="0" applyNumberFormat="1" applyFont="1" applyFill="1" applyBorder="1" applyAlignment="1">
      <alignment/>
    </xf>
    <xf numFmtId="180" fontId="3" fillId="2" borderId="6" xfId="0" applyNumberFormat="1" applyFont="1" applyFill="1" applyBorder="1" applyAlignment="1">
      <alignment horizontal="center" vertical="center"/>
    </xf>
    <xf numFmtId="180" fontId="3" fillId="2" borderId="6" xfId="0" applyNumberFormat="1" applyFont="1" applyFill="1" applyBorder="1" applyAlignment="1">
      <alignment horizontal="right" vertical="center"/>
    </xf>
    <xf numFmtId="180" fontId="3" fillId="2" borderId="0" xfId="0" applyNumberFormat="1" applyFont="1" applyFill="1" applyAlignment="1">
      <alignment horizontal="right" vertical="center"/>
    </xf>
    <xf numFmtId="180" fontId="4" fillId="2" borderId="5" xfId="0" applyNumberFormat="1" applyFont="1" applyFill="1" applyBorder="1" applyAlignment="1">
      <alignment horizontal="center"/>
    </xf>
    <xf numFmtId="179" fontId="3" fillId="2" borderId="0" xfId="0" applyNumberFormat="1" applyFont="1" applyFill="1" applyAlignment="1">
      <alignment horizontal="center"/>
    </xf>
    <xf numFmtId="179" fontId="4" fillId="2" borderId="0" xfId="0" applyNumberFormat="1" applyFont="1" applyFill="1" applyAlignment="1">
      <alignment/>
    </xf>
    <xf numFmtId="180" fontId="3" fillId="2" borderId="0" xfId="0" applyNumberFormat="1" applyFont="1" applyFill="1" applyAlignment="1">
      <alignment horizontal="left" vertical="center"/>
    </xf>
    <xf numFmtId="179" fontId="3" fillId="2" borderId="6" xfId="0" applyNumberFormat="1" applyFont="1" applyFill="1" applyBorder="1" applyAlignment="1">
      <alignment horizontal="center"/>
    </xf>
    <xf numFmtId="37" fontId="1" fillId="2" borderId="0" xfId="0" applyNumberFormat="1" applyFont="1" applyFill="1" applyAlignment="1">
      <alignment horizontal="center"/>
    </xf>
    <xf numFmtId="37" fontId="1" fillId="2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21" xfId="0" applyNumberFormat="1" applyFont="1" applyFill="1" applyBorder="1" applyAlignment="1">
      <alignment horizontal="center" vertical="center"/>
    </xf>
    <xf numFmtId="37" fontId="3" fillId="2" borderId="22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/>
    </xf>
    <xf numFmtId="37" fontId="4" fillId="2" borderId="5" xfId="0" applyNumberFormat="1" applyFont="1" applyFill="1" applyBorder="1" applyAlignment="1">
      <alignment horizontal="center" vertical="center"/>
    </xf>
    <xf numFmtId="37" fontId="4" fillId="2" borderId="6" xfId="0" applyNumberFormat="1" applyFont="1" applyFill="1" applyBorder="1" applyAlignment="1">
      <alignment horizontal="center" vertical="center"/>
    </xf>
    <xf numFmtId="37" fontId="4" fillId="2" borderId="23" xfId="0" applyNumberFormat="1" applyFont="1" applyFill="1" applyBorder="1" applyAlignment="1">
      <alignment horizontal="center" vertical="center"/>
    </xf>
    <xf numFmtId="37" fontId="4" fillId="2" borderId="2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Alignment="1">
      <alignment/>
    </xf>
    <xf numFmtId="181" fontId="3" fillId="2" borderId="0" xfId="0" applyNumberFormat="1" applyFont="1" applyFill="1" applyAlignment="1">
      <alignment horizontal="right"/>
    </xf>
    <xf numFmtId="181" fontId="3" fillId="2" borderId="6" xfId="0" applyNumberFormat="1" applyFont="1" applyFill="1" applyBorder="1" applyAlignment="1">
      <alignment horizontal="right"/>
    </xf>
    <xf numFmtId="37" fontId="3" fillId="2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2" borderId="24" xfId="0" applyFont="1" applyFill="1" applyBorder="1" applyAlignment="1">
      <alignment/>
    </xf>
    <xf numFmtId="0" fontId="3" fillId="2" borderId="24" xfId="0" applyFont="1" applyFill="1" applyBorder="1" applyAlignment="1">
      <alignment horizontal="left"/>
    </xf>
    <xf numFmtId="0" fontId="4" fillId="2" borderId="3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/>
    </xf>
    <xf numFmtId="180" fontId="3" fillId="2" borderId="0" xfId="0" applyNumberFormat="1" applyFont="1" applyFill="1" applyAlignment="1">
      <alignment vertical="center"/>
    </xf>
    <xf numFmtId="180" fontId="3" fillId="2" borderId="0" xfId="0" applyNumberFormat="1" applyFont="1" applyFill="1" applyAlignment="1">
      <alignment horizontal="right"/>
    </xf>
    <xf numFmtId="0" fontId="3" fillId="2" borderId="3" xfId="0" applyFont="1" applyFill="1" applyBorder="1" applyAlignment="1">
      <alignment horizontal="left"/>
    </xf>
    <xf numFmtId="180" fontId="3" fillId="2" borderId="6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3" fillId="2" borderId="24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4" fillId="2" borderId="1" xfId="0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6" xfId="0" applyFont="1" applyFill="1" applyBorder="1" applyAlignment="1">
      <alignment horizontal="center"/>
    </xf>
    <xf numFmtId="37" fontId="2" fillId="2" borderId="0" xfId="0" applyNumberFormat="1" applyFont="1" applyFill="1" applyAlignment="1">
      <alignment/>
    </xf>
    <xf numFmtId="37" fontId="3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 horizontal="right"/>
    </xf>
    <xf numFmtId="37" fontId="3" fillId="2" borderId="2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left"/>
    </xf>
    <xf numFmtId="37" fontId="4" fillId="2" borderId="6" xfId="0" applyNumberFormat="1" applyFont="1" applyFill="1" applyBorder="1" applyAlignment="1">
      <alignment/>
    </xf>
    <xf numFmtId="37" fontId="4" fillId="2" borderId="5" xfId="0" applyNumberFormat="1" applyFont="1" applyFill="1" applyBorder="1" applyAlignment="1">
      <alignment/>
    </xf>
    <xf numFmtId="37" fontId="4" fillId="2" borderId="6" xfId="0" applyNumberFormat="1" applyFont="1" applyFill="1" applyBorder="1" applyAlignment="1">
      <alignment horizontal="left"/>
    </xf>
    <xf numFmtId="37" fontId="3" fillId="2" borderId="3" xfId="0" applyNumberFormat="1" applyFont="1" applyFill="1" applyBorder="1" applyAlignment="1">
      <alignment/>
    </xf>
    <xf numFmtId="37" fontId="3" fillId="2" borderId="0" xfId="0" applyNumberFormat="1" applyFont="1" applyFill="1" applyAlignment="1">
      <alignment horizontal="center"/>
    </xf>
    <xf numFmtId="37" fontId="3" fillId="2" borderId="19" xfId="0" applyNumberFormat="1" applyFont="1" applyFill="1" applyBorder="1" applyAlignment="1">
      <alignment horizontal="center"/>
    </xf>
    <xf numFmtId="37" fontId="4" fillId="2" borderId="3" xfId="0" applyNumberFormat="1" applyFont="1" applyFill="1" applyBorder="1" applyAlignment="1">
      <alignment horizontal="center"/>
    </xf>
    <xf numFmtId="37" fontId="4" fillId="2" borderId="5" xfId="0" applyNumberFormat="1" applyFont="1" applyFill="1" applyBorder="1" applyAlignment="1">
      <alignment vertical="top"/>
    </xf>
    <xf numFmtId="37" fontId="4" fillId="2" borderId="5" xfId="0" applyNumberFormat="1" applyFont="1" applyFill="1" applyBorder="1" applyAlignment="1">
      <alignment horizontal="center" vertical="top"/>
    </xf>
    <xf numFmtId="37" fontId="4" fillId="2" borderId="6" xfId="0" applyNumberFormat="1" applyFont="1" applyFill="1" applyBorder="1" applyAlignment="1">
      <alignment horizontal="center" vertical="top"/>
    </xf>
    <xf numFmtId="37" fontId="4" fillId="2" borderId="20" xfId="0" applyNumberFormat="1" applyFont="1" applyFill="1" applyBorder="1" applyAlignment="1">
      <alignment horizontal="center" vertical="top"/>
    </xf>
    <xf numFmtId="39" fontId="3" fillId="2" borderId="0" xfId="0" applyNumberFormat="1" applyFont="1" applyFill="1" applyAlignment="1">
      <alignment vertical="center"/>
    </xf>
    <xf numFmtId="37" fontId="3" fillId="2" borderId="6" xfId="0" applyNumberFormat="1" applyFont="1" applyFill="1" applyBorder="1" applyAlignment="1">
      <alignment vertical="center"/>
    </xf>
    <xf numFmtId="39" fontId="3" fillId="2" borderId="6" xfId="0" applyNumberFormat="1" applyFont="1" applyFill="1" applyBorder="1" applyAlignment="1">
      <alignment vertical="center"/>
    </xf>
    <xf numFmtId="37" fontId="5" fillId="2" borderId="0" xfId="0" applyNumberFormat="1" applyFont="1" applyFill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Continuous" vertical="center" wrapText="1"/>
    </xf>
    <xf numFmtId="183" fontId="3" fillId="2" borderId="0" xfId="0" applyNumberFormat="1" applyFont="1" applyFill="1" applyAlignment="1">
      <alignment/>
    </xf>
    <xf numFmtId="183" fontId="3" fillId="2" borderId="6" xfId="0" applyNumberFormat="1" applyFont="1" applyFill="1" applyBorder="1" applyAlignment="1">
      <alignment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top"/>
    </xf>
    <xf numFmtId="0" fontId="3" fillId="2" borderId="6" xfId="0" applyFont="1" applyFill="1" applyBorder="1" applyAlignment="1" quotePrefix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181" fontId="3" fillId="2" borderId="0" xfId="0" applyNumberFormat="1" applyFont="1" applyFill="1" applyAlignment="1">
      <alignment/>
    </xf>
    <xf numFmtId="41" fontId="3" fillId="2" borderId="0" xfId="0" applyNumberFormat="1" applyFont="1" applyFill="1" applyAlignment="1">
      <alignment/>
    </xf>
    <xf numFmtId="181" fontId="3" fillId="2" borderId="6" xfId="0" applyNumberFormat="1" applyFont="1" applyFill="1" applyBorder="1" applyAlignment="1">
      <alignment/>
    </xf>
    <xf numFmtId="180" fontId="3" fillId="2" borderId="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80" fontId="3" fillId="2" borderId="2" xfId="0" applyNumberFormat="1" applyFont="1" applyFill="1" applyBorder="1" applyAlignment="1">
      <alignment horizontal="center" vertical="center"/>
    </xf>
    <xf numFmtId="180" fontId="3" fillId="2" borderId="3" xfId="0" applyNumberFormat="1" applyFont="1" applyFill="1" applyBorder="1" applyAlignment="1">
      <alignment horizontal="center" vertical="center"/>
    </xf>
    <xf numFmtId="180" fontId="3" fillId="2" borderId="21" xfId="0" applyNumberFormat="1" applyFont="1" applyFill="1" applyBorder="1" applyAlignment="1">
      <alignment horizontal="center" vertical="center"/>
    </xf>
    <xf numFmtId="180" fontId="4" fillId="2" borderId="23" xfId="0" applyNumberFormat="1" applyFont="1" applyFill="1" applyBorder="1" applyAlignment="1">
      <alignment horizontal="center" vertical="center"/>
    </xf>
    <xf numFmtId="180" fontId="4" fillId="2" borderId="5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4" fillId="2" borderId="6" xfId="0" applyNumberFormat="1" applyFont="1" applyFill="1" applyBorder="1" applyAlignment="1">
      <alignment horizontal="left" vertical="center"/>
    </xf>
    <xf numFmtId="180" fontId="1" fillId="2" borderId="0" xfId="0" applyNumberFormat="1" applyFont="1" applyFill="1" applyAlignment="1">
      <alignment horizontal="center" vertical="center"/>
    </xf>
    <xf numFmtId="180" fontId="2" fillId="2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80" fontId="3" fillId="2" borderId="0" xfId="0" applyNumberFormat="1" applyFont="1" applyFill="1" applyAlignment="1">
      <alignment horizontal="center" vertical="center"/>
    </xf>
    <xf numFmtId="180" fontId="3" fillId="2" borderId="6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Alignment="1">
      <alignment horizontal="right" vertical="center"/>
    </xf>
    <xf numFmtId="180" fontId="4" fillId="2" borderId="6" xfId="0" applyNumberFormat="1" applyFont="1" applyFill="1" applyBorder="1" applyAlignment="1">
      <alignment horizontal="right" vertical="center"/>
    </xf>
    <xf numFmtId="180" fontId="4" fillId="2" borderId="0" xfId="0" applyNumberFormat="1" applyFont="1" applyFill="1" applyAlignment="1">
      <alignment horizontal="left"/>
    </xf>
    <xf numFmtId="180" fontId="3" fillId="0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left"/>
    </xf>
    <xf numFmtId="180" fontId="3" fillId="2" borderId="38" xfId="0" applyNumberFormat="1" applyFont="1" applyFill="1" applyBorder="1" applyAlignment="1">
      <alignment horizontal="center" vertical="center"/>
    </xf>
    <xf numFmtId="180" fontId="3" fillId="2" borderId="39" xfId="0" applyNumberFormat="1" applyFont="1" applyFill="1" applyBorder="1" applyAlignment="1">
      <alignment horizontal="center" vertical="center"/>
    </xf>
    <xf numFmtId="180" fontId="3" fillId="2" borderId="35" xfId="0" applyNumberFormat="1" applyFont="1" applyFill="1" applyBorder="1" applyAlignment="1">
      <alignment horizontal="center" vertical="center"/>
    </xf>
    <xf numFmtId="180" fontId="3" fillId="2" borderId="36" xfId="0" applyNumberFormat="1" applyFont="1" applyFill="1" applyBorder="1" applyAlignment="1">
      <alignment horizontal="center" vertical="center"/>
    </xf>
    <xf numFmtId="180" fontId="3" fillId="2" borderId="40" xfId="0" applyNumberFormat="1" applyFont="1" applyFill="1" applyBorder="1" applyAlignment="1">
      <alignment horizontal="center" vertical="center"/>
    </xf>
    <xf numFmtId="180" fontId="3" fillId="2" borderId="4" xfId="0" applyNumberFormat="1" applyFont="1" applyFill="1" applyBorder="1" applyAlignment="1">
      <alignment horizontal="center" vertical="center"/>
    </xf>
    <xf numFmtId="180" fontId="4" fillId="2" borderId="27" xfId="0" applyNumberFormat="1" applyFont="1" applyFill="1" applyBorder="1" applyAlignment="1">
      <alignment horizontal="center" vertical="center"/>
    </xf>
    <xf numFmtId="180" fontId="4" fillId="2" borderId="28" xfId="0" applyNumberFormat="1" applyFont="1" applyFill="1" applyBorder="1" applyAlignment="1">
      <alignment horizontal="center" vertical="center"/>
    </xf>
    <xf numFmtId="180" fontId="4" fillId="2" borderId="6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3" fillId="2" borderId="41" xfId="0" applyNumberFormat="1" applyFont="1" applyFill="1" applyBorder="1" applyAlignment="1">
      <alignment horizontal="center" vertical="center"/>
    </xf>
    <xf numFmtId="180" fontId="3" fillId="2" borderId="4" xfId="0" applyNumberFormat="1" applyFont="1" applyFill="1" applyBorder="1" applyAlignment="1">
      <alignment horizontal="left"/>
    </xf>
    <xf numFmtId="180" fontId="2" fillId="2" borderId="0" xfId="0" applyNumberFormat="1" applyFont="1" applyFill="1" applyAlignment="1">
      <alignment horizontal="center" vertical="center"/>
    </xf>
    <xf numFmtId="180" fontId="3" fillId="2" borderId="0" xfId="0" applyNumberFormat="1" applyFont="1" applyFill="1" applyAlignment="1">
      <alignment horizontal="right" vertical="center"/>
    </xf>
    <xf numFmtId="180" fontId="3" fillId="2" borderId="6" xfId="0" applyNumberFormat="1" applyFont="1" applyFill="1" applyBorder="1" applyAlignment="1">
      <alignment horizontal="right" vertical="center"/>
    </xf>
    <xf numFmtId="37" fontId="3" fillId="2" borderId="4" xfId="0" applyNumberFormat="1" applyFont="1" applyFill="1" applyBorder="1" applyAlignment="1">
      <alignment horizontal="left" vertical="center"/>
    </xf>
    <xf numFmtId="37" fontId="4" fillId="2" borderId="0" xfId="0" applyNumberFormat="1" applyFont="1" applyFill="1" applyAlignment="1">
      <alignment horizontal="center"/>
    </xf>
    <xf numFmtId="182" fontId="3" fillId="2" borderId="0" xfId="0" applyNumberFormat="1" applyFont="1" applyFill="1" applyAlignment="1">
      <alignment horizontal="center"/>
    </xf>
    <xf numFmtId="37" fontId="1" fillId="2" borderId="0" xfId="0" applyNumberFormat="1" applyFont="1" applyFill="1" applyAlignment="1">
      <alignment horizontal="center"/>
    </xf>
    <xf numFmtId="37" fontId="3" fillId="2" borderId="6" xfId="0" applyNumberFormat="1" applyFont="1" applyFill="1" applyBorder="1" applyAlignment="1">
      <alignment horizontal="right"/>
    </xf>
    <xf numFmtId="37" fontId="4" fillId="2" borderId="6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/>
    </xf>
    <xf numFmtId="0" fontId="4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top"/>
    </xf>
    <xf numFmtId="0" fontId="3" fillId="2" borderId="36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center"/>
    </xf>
    <xf numFmtId="0" fontId="4" fillId="2" borderId="23" xfId="0" applyFont="1" applyFill="1" applyBorder="1" applyAlignment="1">
      <alignment horizontal="center" vertical="top"/>
    </xf>
    <xf numFmtId="0" fontId="4" fillId="2" borderId="4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39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37" fontId="1" fillId="2" borderId="0" xfId="0" applyNumberFormat="1" applyFont="1" applyFill="1" applyAlignment="1" quotePrefix="1">
      <alignment horizontal="left"/>
    </xf>
    <xf numFmtId="37" fontId="2" fillId="2" borderId="0" xfId="0" applyNumberFormat="1" applyFont="1" applyFill="1" applyAlignment="1">
      <alignment horizontal="center"/>
    </xf>
    <xf numFmtId="37" fontId="3" fillId="2" borderId="6" xfId="0" applyNumberFormat="1" applyFont="1" applyFill="1" applyBorder="1" applyAlignment="1">
      <alignment horizontal="left"/>
    </xf>
    <xf numFmtId="37" fontId="3" fillId="2" borderId="4" xfId="0" applyNumberFormat="1" applyFont="1" applyFill="1" applyBorder="1" applyAlignment="1">
      <alignment horizontal="left"/>
    </xf>
    <xf numFmtId="37" fontId="3" fillId="2" borderId="2" xfId="0" applyNumberFormat="1" applyFont="1" applyFill="1" applyBorder="1" applyAlignment="1">
      <alignment horizontal="left"/>
    </xf>
    <xf numFmtId="37" fontId="3" fillId="2" borderId="21" xfId="0" applyNumberFormat="1" applyFont="1" applyFill="1" applyBorder="1" applyAlignment="1">
      <alignment horizontal="left"/>
    </xf>
    <xf numFmtId="37" fontId="4" fillId="2" borderId="6" xfId="0" applyNumberFormat="1" applyFont="1" applyFill="1" applyBorder="1" applyAlignment="1">
      <alignment horizontal="center"/>
    </xf>
    <xf numFmtId="37" fontId="4" fillId="2" borderId="6" xfId="0" applyNumberFormat="1" applyFont="1" applyFill="1" applyBorder="1" applyAlignment="1">
      <alignment horizontal="left"/>
    </xf>
    <xf numFmtId="37" fontId="3" fillId="2" borderId="0" xfId="0" applyNumberFormat="1" applyFont="1" applyFill="1" applyAlignment="1">
      <alignment horizontal="left" vertical="center"/>
    </xf>
    <xf numFmtId="37" fontId="4" fillId="2" borderId="0" xfId="0" applyNumberFormat="1" applyFont="1" applyFill="1" applyAlignment="1">
      <alignment horizontal="left" vertical="center"/>
    </xf>
    <xf numFmtId="37" fontId="3" fillId="2" borderId="36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4" fillId="2" borderId="3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0" fontId="4" fillId="2" borderId="28" xfId="0" applyFont="1" applyFill="1" applyBorder="1" applyAlignment="1" quotePrefix="1">
      <alignment horizontal="center" vertical="top"/>
    </xf>
    <xf numFmtId="0" fontId="4" fillId="2" borderId="6" xfId="0" applyFont="1" applyFill="1" applyBorder="1" applyAlignment="1" quotePrefix="1">
      <alignment horizontal="center" vertical="top"/>
    </xf>
    <xf numFmtId="0" fontId="3" fillId="2" borderId="0" xfId="0" applyFont="1" applyFill="1" applyAlignment="1" quotePrefix="1">
      <alignment horizontal="left"/>
    </xf>
    <xf numFmtId="0" fontId="3" fillId="2" borderId="28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'T02'!A1" /><Relationship Id="rId4" Type="http://schemas.openxmlformats.org/officeDocument/2006/relationships/hyperlink" Target="#'T02'!A1" /><Relationship Id="rId5" Type="http://schemas.openxmlformats.org/officeDocument/2006/relationships/image" Target="../media/image3.png" /><Relationship Id="rId6" Type="http://schemas.openxmlformats.org/officeDocument/2006/relationships/hyperlink" Target="#'T03'!A1" /><Relationship Id="rId7" Type="http://schemas.openxmlformats.org/officeDocument/2006/relationships/hyperlink" Target="#'T03'!A1" /><Relationship Id="rId8" Type="http://schemas.openxmlformats.org/officeDocument/2006/relationships/image" Target="../media/image4.png" /><Relationship Id="rId9" Type="http://schemas.openxmlformats.org/officeDocument/2006/relationships/hyperlink" Target="#'T04(1)(2)(3)'!A1" /><Relationship Id="rId10" Type="http://schemas.openxmlformats.org/officeDocument/2006/relationships/hyperlink" Target="#'T04(1)(2)(3)'!A1" /><Relationship Id="rId11" Type="http://schemas.openxmlformats.org/officeDocument/2006/relationships/image" Target="../media/image5.png" /><Relationship Id="rId12" Type="http://schemas.openxmlformats.org/officeDocument/2006/relationships/hyperlink" Target="#'T05'!A1" /><Relationship Id="rId13" Type="http://schemas.openxmlformats.org/officeDocument/2006/relationships/hyperlink" Target="#'T05'!A1" /><Relationship Id="rId14" Type="http://schemas.openxmlformats.org/officeDocument/2006/relationships/image" Target="../media/image6.png" /><Relationship Id="rId15" Type="http://schemas.openxmlformats.org/officeDocument/2006/relationships/hyperlink" Target="#'T06'!A1" /><Relationship Id="rId16" Type="http://schemas.openxmlformats.org/officeDocument/2006/relationships/hyperlink" Target="#'T06'!A1" /><Relationship Id="rId17" Type="http://schemas.openxmlformats.org/officeDocument/2006/relationships/image" Target="../media/image7.png" /><Relationship Id="rId18" Type="http://schemas.openxmlformats.org/officeDocument/2006/relationships/hyperlink" Target="#'T07'!A1" /><Relationship Id="rId19" Type="http://schemas.openxmlformats.org/officeDocument/2006/relationships/hyperlink" Target="#'T07'!A1" /><Relationship Id="rId20" Type="http://schemas.openxmlformats.org/officeDocument/2006/relationships/image" Target="../media/image8.png" /><Relationship Id="rId21" Type="http://schemas.openxmlformats.org/officeDocument/2006/relationships/hyperlink" Target="6-5-1-99.htm" TargetMode="External" /><Relationship Id="rId22" Type="http://schemas.openxmlformats.org/officeDocument/2006/relationships/hyperlink" Target="6-5-1-99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T01'!A1" /><Relationship Id="rId3" Type="http://schemas.openxmlformats.org/officeDocument/2006/relationships/hyperlink" Target="#'T01'!A1" /><Relationship Id="rId4" Type="http://schemas.openxmlformats.org/officeDocument/2006/relationships/image" Target="../media/image10.png" /><Relationship Id="rId5" Type="http://schemas.openxmlformats.org/officeDocument/2006/relationships/image" Target="../media/image3.png" /><Relationship Id="rId6" Type="http://schemas.openxmlformats.org/officeDocument/2006/relationships/hyperlink" Target="#'T03'!A1" /><Relationship Id="rId7" Type="http://schemas.openxmlformats.org/officeDocument/2006/relationships/hyperlink" Target="#'T03'!A1" /><Relationship Id="rId8" Type="http://schemas.openxmlformats.org/officeDocument/2006/relationships/image" Target="../media/image4.png" /><Relationship Id="rId9" Type="http://schemas.openxmlformats.org/officeDocument/2006/relationships/hyperlink" Target="#'T04(1)(2)(3)'!A1" /><Relationship Id="rId10" Type="http://schemas.openxmlformats.org/officeDocument/2006/relationships/hyperlink" Target="#'T04(1)(2)(3)'!A1" /><Relationship Id="rId11" Type="http://schemas.openxmlformats.org/officeDocument/2006/relationships/image" Target="../media/image5.png" /><Relationship Id="rId12" Type="http://schemas.openxmlformats.org/officeDocument/2006/relationships/hyperlink" Target="#'T05'!A1" /><Relationship Id="rId13" Type="http://schemas.openxmlformats.org/officeDocument/2006/relationships/hyperlink" Target="#'T05'!A1" /><Relationship Id="rId14" Type="http://schemas.openxmlformats.org/officeDocument/2006/relationships/image" Target="../media/image6.png" /><Relationship Id="rId15" Type="http://schemas.openxmlformats.org/officeDocument/2006/relationships/hyperlink" Target="#'T06'!A1" /><Relationship Id="rId16" Type="http://schemas.openxmlformats.org/officeDocument/2006/relationships/hyperlink" Target="#'T06'!A1" /><Relationship Id="rId17" Type="http://schemas.openxmlformats.org/officeDocument/2006/relationships/image" Target="../media/image7.png" /><Relationship Id="rId18" Type="http://schemas.openxmlformats.org/officeDocument/2006/relationships/hyperlink" Target="#'T07'!A1" /><Relationship Id="rId19" Type="http://schemas.openxmlformats.org/officeDocument/2006/relationships/hyperlink" Target="#'T07'!A1" /><Relationship Id="rId20" Type="http://schemas.openxmlformats.org/officeDocument/2006/relationships/image" Target="../media/image8.png" /><Relationship Id="rId21" Type="http://schemas.openxmlformats.org/officeDocument/2006/relationships/hyperlink" Target="6-5-1-99.htm" TargetMode="External" /><Relationship Id="rId22" Type="http://schemas.openxmlformats.org/officeDocument/2006/relationships/hyperlink" Target="6-5-1-99.htm" TargetMode="External" /><Relationship Id="rId23" Type="http://schemas.openxmlformats.org/officeDocument/2006/relationships/image" Target="../media/image11.png" /><Relationship Id="rId24" Type="http://schemas.openxmlformats.org/officeDocument/2006/relationships/image" Target="../media/image14.png" /><Relationship Id="rId25" Type="http://schemas.openxmlformats.org/officeDocument/2006/relationships/hyperlink" Target="#'T02'!A6" /><Relationship Id="rId26" Type="http://schemas.openxmlformats.org/officeDocument/2006/relationships/hyperlink" Target="#'T02'!A6" /><Relationship Id="rId27" Type="http://schemas.openxmlformats.org/officeDocument/2006/relationships/image" Target="../media/image15.png" /><Relationship Id="rId28" Type="http://schemas.openxmlformats.org/officeDocument/2006/relationships/image" Target="../media/image13.png" /><Relationship Id="rId29" Type="http://schemas.openxmlformats.org/officeDocument/2006/relationships/hyperlink" Target="#'T02'!A75" /><Relationship Id="rId30" Type="http://schemas.openxmlformats.org/officeDocument/2006/relationships/hyperlink" Target="#'T02'!A75" /><Relationship Id="rId31" Type="http://schemas.openxmlformats.org/officeDocument/2006/relationships/hyperlink" Target="#'T02'!A6" /><Relationship Id="rId32" Type="http://schemas.openxmlformats.org/officeDocument/2006/relationships/hyperlink" Target="#'T02'!A6" /><Relationship Id="rId33" Type="http://schemas.openxmlformats.org/officeDocument/2006/relationships/image" Target="../media/image12.png" /><Relationship Id="rId34" Type="http://schemas.openxmlformats.org/officeDocument/2006/relationships/hyperlink" Target="#'T02'!A40" /><Relationship Id="rId35" Type="http://schemas.openxmlformats.org/officeDocument/2006/relationships/hyperlink" Target="#'T02'!A40" /><Relationship Id="rId36" Type="http://schemas.openxmlformats.org/officeDocument/2006/relationships/image" Target="../media/image16.png" /><Relationship Id="rId37" Type="http://schemas.openxmlformats.org/officeDocument/2006/relationships/hyperlink" Target="#'T02'!A40" /><Relationship Id="rId38" Type="http://schemas.openxmlformats.org/officeDocument/2006/relationships/hyperlink" Target="#'T02'!A40" /><Relationship Id="rId39" Type="http://schemas.openxmlformats.org/officeDocument/2006/relationships/hyperlink" Target="#'T02'!A75" /><Relationship Id="rId40" Type="http://schemas.openxmlformats.org/officeDocument/2006/relationships/hyperlink" Target="#'T02'!A75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T02'!A1" /><Relationship Id="rId3" Type="http://schemas.openxmlformats.org/officeDocument/2006/relationships/hyperlink" Target="#'T02'!A1" /><Relationship Id="rId4" Type="http://schemas.openxmlformats.org/officeDocument/2006/relationships/image" Target="../media/image17.png" /><Relationship Id="rId5" Type="http://schemas.openxmlformats.org/officeDocument/2006/relationships/image" Target="../media/image4.png" /><Relationship Id="rId6" Type="http://schemas.openxmlformats.org/officeDocument/2006/relationships/hyperlink" Target="#'T04(1)(2)(3)'!A1" /><Relationship Id="rId7" Type="http://schemas.openxmlformats.org/officeDocument/2006/relationships/hyperlink" Target="#'T04(1)(2)(3)'!A1" /><Relationship Id="rId8" Type="http://schemas.openxmlformats.org/officeDocument/2006/relationships/image" Target="../media/image5.png" /><Relationship Id="rId9" Type="http://schemas.openxmlformats.org/officeDocument/2006/relationships/hyperlink" Target="#'T05'!A1" /><Relationship Id="rId10" Type="http://schemas.openxmlformats.org/officeDocument/2006/relationships/hyperlink" Target="#'T05'!A1" /><Relationship Id="rId11" Type="http://schemas.openxmlformats.org/officeDocument/2006/relationships/image" Target="../media/image6.png" /><Relationship Id="rId12" Type="http://schemas.openxmlformats.org/officeDocument/2006/relationships/hyperlink" Target="#'T06'!A1" /><Relationship Id="rId13" Type="http://schemas.openxmlformats.org/officeDocument/2006/relationships/hyperlink" Target="#'T06'!A1" /><Relationship Id="rId14" Type="http://schemas.openxmlformats.org/officeDocument/2006/relationships/image" Target="../media/image7.png" /><Relationship Id="rId15" Type="http://schemas.openxmlformats.org/officeDocument/2006/relationships/hyperlink" Target="#'T07'!A1" /><Relationship Id="rId16" Type="http://schemas.openxmlformats.org/officeDocument/2006/relationships/hyperlink" Target="#'T07'!A1" /><Relationship Id="rId17" Type="http://schemas.openxmlformats.org/officeDocument/2006/relationships/image" Target="../media/image8.png" /><Relationship Id="rId18" Type="http://schemas.openxmlformats.org/officeDocument/2006/relationships/hyperlink" Target="6-5-1-99.htm" TargetMode="External" /><Relationship Id="rId19" Type="http://schemas.openxmlformats.org/officeDocument/2006/relationships/hyperlink" Target="6-5-1-99.htm" TargetMode="External" /><Relationship Id="rId20" Type="http://schemas.openxmlformats.org/officeDocument/2006/relationships/image" Target="../media/image9.png" /><Relationship Id="rId21" Type="http://schemas.openxmlformats.org/officeDocument/2006/relationships/hyperlink" Target="#'T01'!A1" /><Relationship Id="rId22" Type="http://schemas.openxmlformats.org/officeDocument/2006/relationships/hyperlink" Target="#'T01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T02'!A1" /><Relationship Id="rId3" Type="http://schemas.openxmlformats.org/officeDocument/2006/relationships/hyperlink" Target="#'T02'!A1" /><Relationship Id="rId4" Type="http://schemas.openxmlformats.org/officeDocument/2006/relationships/image" Target="../media/image3.png" /><Relationship Id="rId5" Type="http://schemas.openxmlformats.org/officeDocument/2006/relationships/hyperlink" Target="#'T03'!A1" /><Relationship Id="rId6" Type="http://schemas.openxmlformats.org/officeDocument/2006/relationships/hyperlink" Target="#'T03'!A1" /><Relationship Id="rId7" Type="http://schemas.openxmlformats.org/officeDocument/2006/relationships/image" Target="../media/image18.png" /><Relationship Id="rId8" Type="http://schemas.openxmlformats.org/officeDocument/2006/relationships/hyperlink" Target="http://www.khb.gov.tw/www/intro/SSS/s004.htm" TargetMode="External" /><Relationship Id="rId9" Type="http://schemas.openxmlformats.org/officeDocument/2006/relationships/hyperlink" Target="http://www.khb.gov.tw/www/intro/SSS/s004.htm" TargetMode="External" /><Relationship Id="rId10" Type="http://schemas.openxmlformats.org/officeDocument/2006/relationships/image" Target="../media/image5.png" /><Relationship Id="rId11" Type="http://schemas.openxmlformats.org/officeDocument/2006/relationships/hyperlink" Target="#'T05'!A1" /><Relationship Id="rId12" Type="http://schemas.openxmlformats.org/officeDocument/2006/relationships/hyperlink" Target="#'T05'!A1" /><Relationship Id="rId13" Type="http://schemas.openxmlformats.org/officeDocument/2006/relationships/image" Target="../media/image6.png" /><Relationship Id="rId14" Type="http://schemas.openxmlformats.org/officeDocument/2006/relationships/hyperlink" Target="#'T06'!A1" /><Relationship Id="rId15" Type="http://schemas.openxmlformats.org/officeDocument/2006/relationships/hyperlink" Target="#'T06'!A1" /><Relationship Id="rId16" Type="http://schemas.openxmlformats.org/officeDocument/2006/relationships/image" Target="../media/image7.png" /><Relationship Id="rId17" Type="http://schemas.openxmlformats.org/officeDocument/2006/relationships/hyperlink" Target="#'T07'!A1" /><Relationship Id="rId18" Type="http://schemas.openxmlformats.org/officeDocument/2006/relationships/hyperlink" Target="#'T07'!A1" /><Relationship Id="rId19" Type="http://schemas.openxmlformats.org/officeDocument/2006/relationships/image" Target="../media/image8.png" /><Relationship Id="rId20" Type="http://schemas.openxmlformats.org/officeDocument/2006/relationships/hyperlink" Target="6-5-1-99.htm" TargetMode="External" /><Relationship Id="rId21" Type="http://schemas.openxmlformats.org/officeDocument/2006/relationships/hyperlink" Target="6-5-1-99.htm" TargetMode="External" /><Relationship Id="rId22" Type="http://schemas.openxmlformats.org/officeDocument/2006/relationships/image" Target="../media/image11.png" /><Relationship Id="rId23" Type="http://schemas.openxmlformats.org/officeDocument/2006/relationships/image" Target="../media/image12.png" /><Relationship Id="rId24" Type="http://schemas.openxmlformats.org/officeDocument/2006/relationships/hyperlink" Target="#'T04(1)(2)(3)'!A52" /><Relationship Id="rId25" Type="http://schemas.openxmlformats.org/officeDocument/2006/relationships/hyperlink" Target="#'T04(1)(2)(3)'!A52" /><Relationship Id="rId26" Type="http://schemas.openxmlformats.org/officeDocument/2006/relationships/image" Target="../media/image13.png" /><Relationship Id="rId27" Type="http://schemas.openxmlformats.org/officeDocument/2006/relationships/hyperlink" Target="#'T04(1)(2)(3)'!A95" /><Relationship Id="rId28" Type="http://schemas.openxmlformats.org/officeDocument/2006/relationships/hyperlink" Target="#'T04(1)(2)(3)'!A95" /><Relationship Id="rId29" Type="http://schemas.openxmlformats.org/officeDocument/2006/relationships/image" Target="../media/image14.png" /><Relationship Id="rId30" Type="http://schemas.openxmlformats.org/officeDocument/2006/relationships/hyperlink" Target="#'T04(1)(2)(3)'!A7" /><Relationship Id="rId31" Type="http://schemas.openxmlformats.org/officeDocument/2006/relationships/hyperlink" Target="#'T04(1)(2)(3)'!A7" /><Relationship Id="rId32" Type="http://schemas.openxmlformats.org/officeDocument/2006/relationships/image" Target="../media/image15.png" /><Relationship Id="rId33" Type="http://schemas.openxmlformats.org/officeDocument/2006/relationships/hyperlink" Target="#'T04(1)(2)(3)'!A95" /><Relationship Id="rId34" Type="http://schemas.openxmlformats.org/officeDocument/2006/relationships/hyperlink" Target="#'T04(1)(2)(3)'!A95" /><Relationship Id="rId35" Type="http://schemas.openxmlformats.org/officeDocument/2006/relationships/hyperlink" Target="#'T04(1)(2)(3)'!A7" /><Relationship Id="rId36" Type="http://schemas.openxmlformats.org/officeDocument/2006/relationships/hyperlink" Target="#'T04(1)(2)(3)'!A7" /><Relationship Id="rId37" Type="http://schemas.openxmlformats.org/officeDocument/2006/relationships/hyperlink" Target="#'T04(1)(2)(3)'!A52" /><Relationship Id="rId38" Type="http://schemas.openxmlformats.org/officeDocument/2006/relationships/hyperlink" Target="#'T04(1)(2)(3)'!A52" /><Relationship Id="rId39" Type="http://schemas.openxmlformats.org/officeDocument/2006/relationships/image" Target="../media/image16.png" /><Relationship Id="rId40" Type="http://schemas.openxmlformats.org/officeDocument/2006/relationships/image" Target="../media/image9.png" /><Relationship Id="rId41" Type="http://schemas.openxmlformats.org/officeDocument/2006/relationships/hyperlink" Target="#'T01'!A1" /><Relationship Id="rId42" Type="http://schemas.openxmlformats.org/officeDocument/2006/relationships/hyperlink" Target="#'T01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T02'!A1" /><Relationship Id="rId3" Type="http://schemas.openxmlformats.org/officeDocument/2006/relationships/hyperlink" Target="#'T02'!A1" /><Relationship Id="rId4" Type="http://schemas.openxmlformats.org/officeDocument/2006/relationships/image" Target="../media/image3.png" /><Relationship Id="rId5" Type="http://schemas.openxmlformats.org/officeDocument/2006/relationships/hyperlink" Target="#'T03'!A1" /><Relationship Id="rId6" Type="http://schemas.openxmlformats.org/officeDocument/2006/relationships/hyperlink" Target="#'T03'!A1" /><Relationship Id="rId7" Type="http://schemas.openxmlformats.org/officeDocument/2006/relationships/image" Target="../media/image4.png" /><Relationship Id="rId8" Type="http://schemas.openxmlformats.org/officeDocument/2006/relationships/hyperlink" Target="#'T04(1)(2)(3)'!A1" /><Relationship Id="rId9" Type="http://schemas.openxmlformats.org/officeDocument/2006/relationships/hyperlink" Target="#'T04(1)(2)(3)'!A1" /><Relationship Id="rId10" Type="http://schemas.openxmlformats.org/officeDocument/2006/relationships/image" Target="../media/image6.png" /><Relationship Id="rId11" Type="http://schemas.openxmlformats.org/officeDocument/2006/relationships/hyperlink" Target="#'T06'!A1" /><Relationship Id="rId12" Type="http://schemas.openxmlformats.org/officeDocument/2006/relationships/hyperlink" Target="#'T06'!A1" /><Relationship Id="rId13" Type="http://schemas.openxmlformats.org/officeDocument/2006/relationships/image" Target="../media/image7.png" /><Relationship Id="rId14" Type="http://schemas.openxmlformats.org/officeDocument/2006/relationships/hyperlink" Target="#'T07'!A1" /><Relationship Id="rId15" Type="http://schemas.openxmlformats.org/officeDocument/2006/relationships/hyperlink" Target="#'T07'!A1" /><Relationship Id="rId16" Type="http://schemas.openxmlformats.org/officeDocument/2006/relationships/image" Target="../media/image8.png" /><Relationship Id="rId17" Type="http://schemas.openxmlformats.org/officeDocument/2006/relationships/hyperlink" Target="6-5-1-99.htm" TargetMode="External" /><Relationship Id="rId18" Type="http://schemas.openxmlformats.org/officeDocument/2006/relationships/hyperlink" Target="6-5-1-99.htm" TargetMode="External" /><Relationship Id="rId19" Type="http://schemas.openxmlformats.org/officeDocument/2006/relationships/image" Target="../media/image19.png" /><Relationship Id="rId20" Type="http://schemas.openxmlformats.org/officeDocument/2006/relationships/hyperlink" Target="http:///" TargetMode="External" /><Relationship Id="rId21" Type="http://schemas.openxmlformats.org/officeDocument/2006/relationships/hyperlink" Target="http://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#'T01'!A1" /><Relationship Id="rId24" Type="http://schemas.openxmlformats.org/officeDocument/2006/relationships/hyperlink" Target="#'T01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T02'!A1" /><Relationship Id="rId3" Type="http://schemas.openxmlformats.org/officeDocument/2006/relationships/hyperlink" Target="#'T02'!A1" /><Relationship Id="rId4" Type="http://schemas.openxmlformats.org/officeDocument/2006/relationships/image" Target="../media/image3.png" /><Relationship Id="rId5" Type="http://schemas.openxmlformats.org/officeDocument/2006/relationships/hyperlink" Target="#'T03'!A1" /><Relationship Id="rId6" Type="http://schemas.openxmlformats.org/officeDocument/2006/relationships/hyperlink" Target="#'T03'!A1" /><Relationship Id="rId7" Type="http://schemas.openxmlformats.org/officeDocument/2006/relationships/image" Target="../media/image4.png" /><Relationship Id="rId8" Type="http://schemas.openxmlformats.org/officeDocument/2006/relationships/hyperlink" Target="#'T04(1)(2)(3)'!A1" /><Relationship Id="rId9" Type="http://schemas.openxmlformats.org/officeDocument/2006/relationships/hyperlink" Target="#'T04(1)(2)(3)'!A1" /><Relationship Id="rId10" Type="http://schemas.openxmlformats.org/officeDocument/2006/relationships/image" Target="../media/image5.png" /><Relationship Id="rId11" Type="http://schemas.openxmlformats.org/officeDocument/2006/relationships/hyperlink" Target="#'T05'!A1" /><Relationship Id="rId12" Type="http://schemas.openxmlformats.org/officeDocument/2006/relationships/hyperlink" Target="#'T05'!A1" /><Relationship Id="rId13" Type="http://schemas.openxmlformats.org/officeDocument/2006/relationships/image" Target="../media/image20.png" /><Relationship Id="rId14" Type="http://schemas.openxmlformats.org/officeDocument/2006/relationships/image" Target="../media/image7.png" /><Relationship Id="rId15" Type="http://schemas.openxmlformats.org/officeDocument/2006/relationships/hyperlink" Target="#'T07'!A1" /><Relationship Id="rId16" Type="http://schemas.openxmlformats.org/officeDocument/2006/relationships/hyperlink" Target="#'T07'!A1" /><Relationship Id="rId17" Type="http://schemas.openxmlformats.org/officeDocument/2006/relationships/image" Target="../media/image8.png" /><Relationship Id="rId18" Type="http://schemas.openxmlformats.org/officeDocument/2006/relationships/hyperlink" Target="6-5-1-99.htm" TargetMode="External" /><Relationship Id="rId19" Type="http://schemas.openxmlformats.org/officeDocument/2006/relationships/hyperlink" Target="6-5-1-99.htm" TargetMode="External" /><Relationship Id="rId20" Type="http://schemas.openxmlformats.org/officeDocument/2006/relationships/image" Target="../media/image9.png" /><Relationship Id="rId21" Type="http://schemas.openxmlformats.org/officeDocument/2006/relationships/hyperlink" Target="#'T01'!A1" /><Relationship Id="rId22" Type="http://schemas.openxmlformats.org/officeDocument/2006/relationships/hyperlink" Target="#'T01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khb.gov.tw/www/intro/SSS/s002.htm" TargetMode="External" /><Relationship Id="rId3" Type="http://schemas.openxmlformats.org/officeDocument/2006/relationships/hyperlink" Target="http://www.khb.gov.tw/www/intro/SSS/s002.htm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khb.gov.tw/www/intro/SSS/s003.htm" TargetMode="External" /><Relationship Id="rId6" Type="http://schemas.openxmlformats.org/officeDocument/2006/relationships/hyperlink" Target="http://www.khb.gov.tw/www/intro/SSS/s003.htm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khb.gov.tw/www/intro/SSS/s004.htm" TargetMode="External" /><Relationship Id="rId9" Type="http://schemas.openxmlformats.org/officeDocument/2006/relationships/hyperlink" Target="http://www.khb.gov.tw/www/intro/SSS/s004.htm" TargetMode="External" /><Relationship Id="rId10" Type="http://schemas.openxmlformats.org/officeDocument/2006/relationships/image" Target="../media/image5.png" /><Relationship Id="rId11" Type="http://schemas.openxmlformats.org/officeDocument/2006/relationships/hyperlink" Target="http://www.khb.gov.tw/www/intro/SSS/s005.htm" TargetMode="External" /><Relationship Id="rId12" Type="http://schemas.openxmlformats.org/officeDocument/2006/relationships/hyperlink" Target="http://www.khb.gov.tw/www/intro/SSS/s005.htm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#'T06'!A1" /><Relationship Id="rId15" Type="http://schemas.openxmlformats.org/officeDocument/2006/relationships/hyperlink" Target="#'T06'!A1" /><Relationship Id="rId16" Type="http://schemas.openxmlformats.org/officeDocument/2006/relationships/image" Target="../media/image21.png" /><Relationship Id="rId17" Type="http://schemas.openxmlformats.org/officeDocument/2006/relationships/image" Target="../media/image8.png" /><Relationship Id="rId18" Type="http://schemas.openxmlformats.org/officeDocument/2006/relationships/hyperlink" Target="6-5-1-99.htm" TargetMode="External" /><Relationship Id="rId19" Type="http://schemas.openxmlformats.org/officeDocument/2006/relationships/hyperlink" Target="6-5-1-99.htm" TargetMode="External" /><Relationship Id="rId20" Type="http://schemas.openxmlformats.org/officeDocument/2006/relationships/hyperlink" Target="#'T02'!A1" /><Relationship Id="rId21" Type="http://schemas.openxmlformats.org/officeDocument/2006/relationships/hyperlink" Target="#'T02'!A1" /><Relationship Id="rId22" Type="http://schemas.openxmlformats.org/officeDocument/2006/relationships/hyperlink" Target="#'T03'!A1" /><Relationship Id="rId23" Type="http://schemas.openxmlformats.org/officeDocument/2006/relationships/hyperlink" Target="#'T03'!A1" /><Relationship Id="rId24" Type="http://schemas.openxmlformats.org/officeDocument/2006/relationships/hyperlink" Target="#'T04(1)(2)(3)'!A1" /><Relationship Id="rId25" Type="http://schemas.openxmlformats.org/officeDocument/2006/relationships/hyperlink" Target="#'T04(1)(2)(3)'!A1" /><Relationship Id="rId26" Type="http://schemas.openxmlformats.org/officeDocument/2006/relationships/hyperlink" Target="#'T05'!A1" /><Relationship Id="rId27" Type="http://schemas.openxmlformats.org/officeDocument/2006/relationships/hyperlink" Target="#'T05'!A1" /><Relationship Id="rId28" Type="http://schemas.openxmlformats.org/officeDocument/2006/relationships/image" Target="../media/image9.png" /><Relationship Id="rId29" Type="http://schemas.openxmlformats.org/officeDocument/2006/relationships/hyperlink" Target="#'T01'!A1" /><Relationship Id="rId30" Type="http://schemas.openxmlformats.org/officeDocument/2006/relationships/hyperlink" Target="#'T01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2</xdr:row>
      <xdr:rowOff>47625</xdr:rowOff>
    </xdr:to>
    <xdr:pic>
      <xdr:nvPicPr>
        <xdr:cNvPr id="1" name="Picture 1" descr="地區別 By Locali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0</xdr:rowOff>
    </xdr:to>
    <xdr:pic>
      <xdr:nvPicPr>
        <xdr:cNvPr id="2" name="Picture 2" descr="國籍別 By Country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771525</xdr:colOff>
      <xdr:row>2</xdr:row>
      <xdr:rowOff>142875</xdr:rowOff>
    </xdr:to>
    <xdr:pic>
      <xdr:nvPicPr>
        <xdr:cNvPr id="3" name="Picture 3" descr="噸位別 By Gross Tonnage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752475</xdr:colOff>
      <xdr:row>2</xdr:row>
      <xdr:rowOff>0</xdr:rowOff>
    </xdr:to>
    <xdr:pic>
      <xdr:nvPicPr>
        <xdr:cNvPr id="4" name="Picture 4" descr="船種別 By Kinds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05075" y="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190500</xdr:colOff>
      <xdr:row>2</xdr:row>
      <xdr:rowOff>95250</xdr:rowOff>
    </xdr:to>
    <xdr:pic>
      <xdr:nvPicPr>
        <xdr:cNvPr id="5" name="Picture 5" descr="國輪與外輪 By Foreign and Chinese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14700" y="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771525</xdr:colOff>
      <xdr:row>2</xdr:row>
      <xdr:rowOff>95250</xdr:rowOff>
    </xdr:to>
    <xdr:pic>
      <xdr:nvPicPr>
        <xdr:cNvPr id="6" name="Picture 6" descr="停泊時間 Time of Vessels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24325" y="0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19050</xdr:colOff>
      <xdr:row>3</xdr:row>
      <xdr:rowOff>28575</xdr:rowOff>
    </xdr:to>
    <xdr:pic>
      <xdr:nvPicPr>
        <xdr:cNvPr id="7" name="Picture 7" descr="轄港船舶 Vessels of SubordinateHarbors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3395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161925</xdr:colOff>
      <xdr:row>2</xdr:row>
      <xdr:rowOff>123825</xdr:rowOff>
    </xdr:to>
    <xdr:pic>
      <xdr:nvPicPr>
        <xdr:cNvPr id="8" name="Picture 8" descr="回年報目錄 Back to Contents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43575" y="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2</xdr:row>
      <xdr:rowOff>38100</xdr:rowOff>
    </xdr:to>
    <xdr:pic>
      <xdr:nvPicPr>
        <xdr:cNvPr id="1" name="Picture 1" descr="地區別 By Localit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0</xdr:row>
      <xdr:rowOff>0</xdr:rowOff>
    </xdr:from>
    <xdr:to>
      <xdr:col>2</xdr:col>
      <xdr:colOff>152400</xdr:colOff>
      <xdr:row>2</xdr:row>
      <xdr:rowOff>28575</xdr:rowOff>
    </xdr:to>
    <xdr:pic>
      <xdr:nvPicPr>
        <xdr:cNvPr id="2" name="Picture 2" descr="國籍別 By Countr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771525</xdr:colOff>
      <xdr:row>2</xdr:row>
      <xdr:rowOff>142875</xdr:rowOff>
    </xdr:to>
    <xdr:pic>
      <xdr:nvPicPr>
        <xdr:cNvPr id="3" name="Picture 3" descr="噸位別 By Gross Tonnage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47825" y="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752475</xdr:colOff>
      <xdr:row>2</xdr:row>
      <xdr:rowOff>0</xdr:rowOff>
    </xdr:to>
    <xdr:pic>
      <xdr:nvPicPr>
        <xdr:cNvPr id="4" name="Picture 4" descr="船種別 By Kinds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57450" y="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114300</xdr:colOff>
      <xdr:row>2</xdr:row>
      <xdr:rowOff>95250</xdr:rowOff>
    </xdr:to>
    <xdr:pic>
      <xdr:nvPicPr>
        <xdr:cNvPr id="5" name="Picture 5" descr="國輪與外輪 By Foreign and Chinese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67075" y="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771525</xdr:colOff>
      <xdr:row>2</xdr:row>
      <xdr:rowOff>95250</xdr:rowOff>
    </xdr:to>
    <xdr:pic>
      <xdr:nvPicPr>
        <xdr:cNvPr id="6" name="Picture 6" descr="停泊時間 Time of Vessels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52900" y="0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19050</xdr:colOff>
      <xdr:row>3</xdr:row>
      <xdr:rowOff>38100</xdr:rowOff>
    </xdr:to>
    <xdr:pic>
      <xdr:nvPicPr>
        <xdr:cNvPr id="7" name="Picture 7" descr="轄港船舶 Vessels of Subordinate Harbors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625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161925</xdr:colOff>
      <xdr:row>2</xdr:row>
      <xdr:rowOff>123825</xdr:rowOff>
    </xdr:to>
    <xdr:pic>
      <xdr:nvPicPr>
        <xdr:cNvPr id="8" name="Picture 8" descr="回年報目錄 Back to Contents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72150" y="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114300</xdr:rowOff>
    </xdr:from>
    <xdr:to>
      <xdr:col>0</xdr:col>
      <xdr:colOff>742950</xdr:colOff>
      <xdr:row>4</xdr:row>
      <xdr:rowOff>152400</xdr:rowOff>
    </xdr:to>
    <xdr:pic>
      <xdr:nvPicPr>
        <xdr:cNvPr id="9" name="Picture 9" descr="第一頁Page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150" y="533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685800</xdr:colOff>
      <xdr:row>39</xdr:row>
      <xdr:rowOff>38100</xdr:rowOff>
    </xdr:to>
    <xdr:pic>
      <xdr:nvPicPr>
        <xdr:cNvPr id="10" name="Picture 12" descr="第一頁 Page 1">
          <a:hlinkClick r:id="rId26"/>
        </xdr:cNvPr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77533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571500</xdr:colOff>
      <xdr:row>39</xdr:row>
      <xdr:rowOff>38100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09625" y="77533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800100</xdr:colOff>
      <xdr:row>39</xdr:row>
      <xdr:rowOff>28575</xdr:rowOff>
    </xdr:to>
    <xdr:pic>
      <xdr:nvPicPr>
        <xdr:cNvPr id="12" name="Picture 14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47825" y="775335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685800</xdr:colOff>
      <xdr:row>74</xdr:row>
      <xdr:rowOff>38100</xdr:rowOff>
    </xdr:to>
    <xdr:pic>
      <xdr:nvPicPr>
        <xdr:cNvPr id="13" name="Picture 15">
          <a:hlinkClick r:id="rId32"/>
        </xdr:cNvPr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50876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571500</xdr:colOff>
      <xdr:row>74</xdr:row>
      <xdr:rowOff>38100</xdr:rowOff>
    </xdr:to>
    <xdr:pic>
      <xdr:nvPicPr>
        <xdr:cNvPr id="14" name="Picture 16">
          <a:hlinkClick r:id="rId35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09625" y="1508760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800100</xdr:colOff>
      <xdr:row>74</xdr:row>
      <xdr:rowOff>28575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47825" y="150876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</xdr:row>
      <xdr:rowOff>123825</xdr:rowOff>
    </xdr:from>
    <xdr:to>
      <xdr:col>1</xdr:col>
      <xdr:colOff>704850</xdr:colOff>
      <xdr:row>4</xdr:row>
      <xdr:rowOff>161925</xdr:rowOff>
    </xdr:to>
    <xdr:pic>
      <xdr:nvPicPr>
        <xdr:cNvPr id="16" name="Picture 20" descr="續一Cont. 1">
          <a:hlinkClick r:id="rId38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42975" y="542925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142875</xdr:rowOff>
    </xdr:from>
    <xdr:to>
      <xdr:col>3</xdr:col>
      <xdr:colOff>9525</xdr:colOff>
      <xdr:row>4</xdr:row>
      <xdr:rowOff>171450</xdr:rowOff>
    </xdr:to>
    <xdr:pic>
      <xdr:nvPicPr>
        <xdr:cNvPr id="17" name="Picture 21">
          <a:hlinkClick r:id="rId4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66875" y="5619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0</xdr:rowOff>
    </xdr:to>
    <xdr:pic>
      <xdr:nvPicPr>
        <xdr:cNvPr id="1" name="Picture 2" descr="國籍別 By Countr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771525</xdr:colOff>
      <xdr:row>3</xdr:row>
      <xdr:rowOff>47625</xdr:rowOff>
    </xdr:to>
    <xdr:pic>
      <xdr:nvPicPr>
        <xdr:cNvPr id="2" name="Picture 3" descr="噸位別 By Gross Tonn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752475</xdr:colOff>
      <xdr:row>2</xdr:row>
      <xdr:rowOff>0</xdr:rowOff>
    </xdr:to>
    <xdr:pic>
      <xdr:nvPicPr>
        <xdr:cNvPr id="3" name="Picture 4" descr="船種別 By Kinds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7475" y="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2</xdr:row>
      <xdr:rowOff>95250</xdr:rowOff>
    </xdr:to>
    <xdr:pic>
      <xdr:nvPicPr>
        <xdr:cNvPr id="4" name="Picture 5" descr="國輪與外輪 By Foreign and Chinese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1400" y="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771525</xdr:colOff>
      <xdr:row>2</xdr:row>
      <xdr:rowOff>95250</xdr:rowOff>
    </xdr:to>
    <xdr:pic>
      <xdr:nvPicPr>
        <xdr:cNvPr id="5" name="Picture 6" descr="停泊時間 Time of Vessels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81525" y="0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828675</xdr:colOff>
      <xdr:row>3</xdr:row>
      <xdr:rowOff>38100</xdr:rowOff>
    </xdr:to>
    <xdr:pic>
      <xdr:nvPicPr>
        <xdr:cNvPr id="6" name="Picture 7" descr="轄港船舶 Vessels of SubordinateHarbors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02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971550</xdr:colOff>
      <xdr:row>2</xdr:row>
      <xdr:rowOff>123825</xdr:rowOff>
    </xdr:to>
    <xdr:pic>
      <xdr:nvPicPr>
        <xdr:cNvPr id="7" name="Picture 8" descr="回年報目錄 Back to Contents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0350" y="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2</xdr:row>
      <xdr:rowOff>38100</xdr:rowOff>
    </xdr:to>
    <xdr:pic>
      <xdr:nvPicPr>
        <xdr:cNvPr id="8" name="Picture 9" descr="地區別 By Locality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0</xdr:rowOff>
    </xdr:to>
    <xdr:pic>
      <xdr:nvPicPr>
        <xdr:cNvPr id="1" name="Picture 2" descr="國籍別 By Countr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771525</xdr:colOff>
      <xdr:row>2</xdr:row>
      <xdr:rowOff>142875</xdr:rowOff>
    </xdr:to>
    <xdr:pic>
      <xdr:nvPicPr>
        <xdr:cNvPr id="2" name="Picture 3" descr="噸位別 By Gross Tonnage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47625</xdr:colOff>
      <xdr:row>2</xdr:row>
      <xdr:rowOff>28575</xdr:rowOff>
    </xdr:to>
    <xdr:pic>
      <xdr:nvPicPr>
        <xdr:cNvPr id="3" name="Picture 4" descr="船種別 By Kinds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28875" y="0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190500</xdr:colOff>
      <xdr:row>2</xdr:row>
      <xdr:rowOff>95250</xdr:rowOff>
    </xdr:to>
    <xdr:pic>
      <xdr:nvPicPr>
        <xdr:cNvPr id="4" name="Picture 5" descr="國輪與外輪 By Foreign and Chinese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0" y="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771525</xdr:colOff>
      <xdr:row>2</xdr:row>
      <xdr:rowOff>95250</xdr:rowOff>
    </xdr:to>
    <xdr:pic>
      <xdr:nvPicPr>
        <xdr:cNvPr id="5" name="Picture 6" descr="停泊時間 Time of Vessels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48125" y="0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19050</xdr:colOff>
      <xdr:row>3</xdr:row>
      <xdr:rowOff>38100</xdr:rowOff>
    </xdr:to>
    <xdr:pic>
      <xdr:nvPicPr>
        <xdr:cNvPr id="6" name="Picture 7" descr="轄港船舶 Vessels of SubordinateHarbors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5775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161925</xdr:colOff>
      <xdr:row>2</xdr:row>
      <xdr:rowOff>123825</xdr:rowOff>
    </xdr:to>
    <xdr:pic>
      <xdr:nvPicPr>
        <xdr:cNvPr id="7" name="Picture 8" descr="回年報目錄 Back to Contents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67375" y="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685800</xdr:colOff>
      <xdr:row>5</xdr:row>
      <xdr:rowOff>38100</xdr:rowOff>
    </xdr:to>
    <xdr:pic>
      <xdr:nvPicPr>
        <xdr:cNvPr id="8" name="Picture 9" descr="第一頁Page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286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571500</xdr:colOff>
      <xdr:row>5</xdr:row>
      <xdr:rowOff>38100</xdr:rowOff>
    </xdr:to>
    <xdr:pic>
      <xdr:nvPicPr>
        <xdr:cNvPr id="9" name="Picture 10" descr="續一Cont. 1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09625" y="6286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800100</xdr:colOff>
      <xdr:row>5</xdr:row>
      <xdr:rowOff>28575</xdr:rowOff>
    </xdr:to>
    <xdr:pic>
      <xdr:nvPicPr>
        <xdr:cNvPr id="10" name="Picture 11" descr="續完 Cont. End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19250" y="62865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685800</xdr:colOff>
      <xdr:row>50</xdr:row>
      <xdr:rowOff>38100</xdr:rowOff>
    </xdr:to>
    <xdr:pic>
      <xdr:nvPicPr>
        <xdr:cNvPr id="11" name="Picture 12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0058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571500</xdr:colOff>
      <xdr:row>50</xdr:row>
      <xdr:rowOff>38100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09625" y="1005840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800100</xdr:colOff>
      <xdr:row>50</xdr:row>
      <xdr:rowOff>28575</xdr:rowOff>
    </xdr:to>
    <xdr:pic>
      <xdr:nvPicPr>
        <xdr:cNvPr id="13" name="Picture 14">
          <a:hlinkClick r:id="rId34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19250" y="1005840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685800</xdr:colOff>
      <xdr:row>93</xdr:row>
      <xdr:rowOff>38100</xdr:rowOff>
    </xdr:to>
    <xdr:pic>
      <xdr:nvPicPr>
        <xdr:cNvPr id="14" name="Picture 15">
          <a:hlinkClick r:id="rId36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90690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571500</xdr:colOff>
      <xdr:row>93</xdr:row>
      <xdr:rowOff>38100</xdr:rowOff>
    </xdr:to>
    <xdr:pic>
      <xdr:nvPicPr>
        <xdr:cNvPr id="15" name="Picture 16">
          <a:hlinkClick r:id="rId38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09625" y="190690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800100</xdr:colOff>
      <xdr:row>93</xdr:row>
      <xdr:rowOff>28575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619250" y="1906905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809625</xdr:colOff>
      <xdr:row>2</xdr:row>
      <xdr:rowOff>38100</xdr:rowOff>
    </xdr:to>
    <xdr:pic>
      <xdr:nvPicPr>
        <xdr:cNvPr id="17" name="Picture 19" descr="地區別 By Locality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25" y="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0</xdr:rowOff>
    </xdr:to>
    <xdr:pic>
      <xdr:nvPicPr>
        <xdr:cNvPr id="1" name="Picture 2" descr="國籍別 By Countr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771525</xdr:colOff>
      <xdr:row>2</xdr:row>
      <xdr:rowOff>142875</xdr:rowOff>
    </xdr:to>
    <xdr:pic>
      <xdr:nvPicPr>
        <xdr:cNvPr id="2" name="Picture 3" descr="噸位別 By Gross Tonnage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752475</xdr:colOff>
      <xdr:row>2</xdr:row>
      <xdr:rowOff>0</xdr:rowOff>
    </xdr:to>
    <xdr:pic>
      <xdr:nvPicPr>
        <xdr:cNvPr id="3" name="Picture 4" descr="船種別 By Kinds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28875" y="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771525</xdr:colOff>
      <xdr:row>2</xdr:row>
      <xdr:rowOff>95250</xdr:rowOff>
    </xdr:to>
    <xdr:pic>
      <xdr:nvPicPr>
        <xdr:cNvPr id="4" name="Picture 6" descr="停泊時間 Time of Vessels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43375" y="0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19050</xdr:colOff>
      <xdr:row>3</xdr:row>
      <xdr:rowOff>38100</xdr:rowOff>
    </xdr:to>
    <xdr:pic>
      <xdr:nvPicPr>
        <xdr:cNvPr id="5" name="Picture 7" descr="轄港船舶 Vessels of SubordinateHarbors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5300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161925</xdr:colOff>
      <xdr:row>2</xdr:row>
      <xdr:rowOff>123825</xdr:rowOff>
    </xdr:to>
    <xdr:pic>
      <xdr:nvPicPr>
        <xdr:cNvPr id="6" name="Picture 8" descr="回年報目錄 Back to Contents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62625" y="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9525</xdr:colOff>
      <xdr:row>2</xdr:row>
      <xdr:rowOff>161925</xdr:rowOff>
    </xdr:to>
    <xdr:pic>
      <xdr:nvPicPr>
        <xdr:cNvPr id="7" name="Picture 9" descr="國輪與外輪 By Foreign and Chinese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38500" y="0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809625</xdr:colOff>
      <xdr:row>2</xdr:row>
      <xdr:rowOff>38100</xdr:rowOff>
    </xdr:to>
    <xdr:pic>
      <xdr:nvPicPr>
        <xdr:cNvPr id="8" name="Picture 10" descr="地區別 By Locality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0</xdr:rowOff>
    </xdr:to>
    <xdr:pic>
      <xdr:nvPicPr>
        <xdr:cNvPr id="1" name="Picture 2" descr="國籍別 By Countr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771525</xdr:colOff>
      <xdr:row>2</xdr:row>
      <xdr:rowOff>142875</xdr:rowOff>
    </xdr:to>
    <xdr:pic>
      <xdr:nvPicPr>
        <xdr:cNvPr id="2" name="Picture 3" descr="噸位別 By Gross Tonnage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752475</xdr:colOff>
      <xdr:row>2</xdr:row>
      <xdr:rowOff>0</xdr:rowOff>
    </xdr:to>
    <xdr:pic>
      <xdr:nvPicPr>
        <xdr:cNvPr id="3" name="Picture 4" descr="船種別 By Kinds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28875" y="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190500</xdr:colOff>
      <xdr:row>2</xdr:row>
      <xdr:rowOff>95250</xdr:rowOff>
    </xdr:to>
    <xdr:pic>
      <xdr:nvPicPr>
        <xdr:cNvPr id="4" name="Picture 5" descr="國輪與外輪 By Foreign and Chinese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0" y="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104775</xdr:colOff>
      <xdr:row>3</xdr:row>
      <xdr:rowOff>47625</xdr:rowOff>
    </xdr:to>
    <xdr:pic>
      <xdr:nvPicPr>
        <xdr:cNvPr id="5" name="Picture 6" descr="停泊時間 Time of Vessel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48125" y="0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19050</xdr:colOff>
      <xdr:row>3</xdr:row>
      <xdr:rowOff>38100</xdr:rowOff>
    </xdr:to>
    <xdr:pic>
      <xdr:nvPicPr>
        <xdr:cNvPr id="6" name="Picture 7" descr="轄港船舶 Vessels of SubordinateHarbors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5775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161925</xdr:colOff>
      <xdr:row>2</xdr:row>
      <xdr:rowOff>123825</xdr:rowOff>
    </xdr:to>
    <xdr:pic>
      <xdr:nvPicPr>
        <xdr:cNvPr id="7" name="Picture 8" descr="回年報目錄 Back to Contents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67375" y="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809625</xdr:colOff>
      <xdr:row>2</xdr:row>
      <xdr:rowOff>38100</xdr:rowOff>
    </xdr:to>
    <xdr:pic>
      <xdr:nvPicPr>
        <xdr:cNvPr id="8" name="Picture 9" descr="地區別 By Locality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0</xdr:rowOff>
    </xdr:to>
    <xdr:pic>
      <xdr:nvPicPr>
        <xdr:cNvPr id="1" name="Picture 2" descr="國籍別 By Countr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771525</xdr:colOff>
      <xdr:row>2</xdr:row>
      <xdr:rowOff>142875</xdr:rowOff>
    </xdr:to>
    <xdr:pic>
      <xdr:nvPicPr>
        <xdr:cNvPr id="2" name="Picture 3" descr="噸位別 By Gross Tonnage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752475</xdr:colOff>
      <xdr:row>2</xdr:row>
      <xdr:rowOff>0</xdr:rowOff>
    </xdr:to>
    <xdr:pic>
      <xdr:nvPicPr>
        <xdr:cNvPr id="3" name="Picture 4" descr="船種別 By Kinds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28875" y="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190500</xdr:colOff>
      <xdr:row>2</xdr:row>
      <xdr:rowOff>95250</xdr:rowOff>
    </xdr:to>
    <xdr:pic>
      <xdr:nvPicPr>
        <xdr:cNvPr id="4" name="Picture 5" descr="國輪與外輪 By Foreign and Chinese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0" y="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771525</xdr:colOff>
      <xdr:row>2</xdr:row>
      <xdr:rowOff>95250</xdr:rowOff>
    </xdr:to>
    <xdr:pic>
      <xdr:nvPicPr>
        <xdr:cNvPr id="5" name="Picture 6" descr="停泊時間 Time of Vessels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48125" y="0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209550</xdr:colOff>
      <xdr:row>3</xdr:row>
      <xdr:rowOff>161925</xdr:rowOff>
    </xdr:to>
    <xdr:pic>
      <xdr:nvPicPr>
        <xdr:cNvPr id="6" name="Picture 7" descr="轄港船舶 Vessels of SubordinateHarbor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57750" y="0"/>
          <a:ext cx="1019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161925</xdr:colOff>
      <xdr:row>2</xdr:row>
      <xdr:rowOff>123825</xdr:rowOff>
    </xdr:to>
    <xdr:pic>
      <xdr:nvPicPr>
        <xdr:cNvPr id="7" name="Picture 8" descr="回年報目錄 Back to Contents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67375" y="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0</xdr:rowOff>
    </xdr:to>
    <xdr:pic>
      <xdr:nvPicPr>
        <xdr:cNvPr id="8" name="Picture 10" descr="國籍別 By Country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771525</xdr:colOff>
      <xdr:row>2</xdr:row>
      <xdr:rowOff>142875</xdr:rowOff>
    </xdr:to>
    <xdr:pic>
      <xdr:nvPicPr>
        <xdr:cNvPr id="9" name="Picture 11" descr="噸位別 By Gross Tonnage">
          <a:hlinkClick r:id="rId2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752475</xdr:colOff>
      <xdr:row>2</xdr:row>
      <xdr:rowOff>0</xdr:rowOff>
    </xdr:to>
    <xdr:pic>
      <xdr:nvPicPr>
        <xdr:cNvPr id="10" name="Picture 12" descr="船種別 By Kinds">
          <a:hlinkClick r:id="rId2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28875" y="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190500</xdr:colOff>
      <xdr:row>2</xdr:row>
      <xdr:rowOff>95250</xdr:rowOff>
    </xdr:to>
    <xdr:pic>
      <xdr:nvPicPr>
        <xdr:cNvPr id="11" name="Picture 13" descr="國輪與外輪 By Foreign and Chinese">
          <a:hlinkClick r:id="rId27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0" y="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800100</xdr:colOff>
      <xdr:row>2</xdr:row>
      <xdr:rowOff>57150</xdr:rowOff>
    </xdr:to>
    <xdr:pic>
      <xdr:nvPicPr>
        <xdr:cNvPr id="12" name="Picture 14" descr="地區別 By Locality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905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1.625" style="0" customWidth="1"/>
    <col min="2" max="16384" width="10.625" style="0" customWidth="1"/>
  </cols>
  <sheetData>
    <row r="1" spans="1:9" ht="16.5">
      <c r="A1" s="1"/>
      <c r="B1" s="1"/>
      <c r="C1" s="1"/>
      <c r="D1" s="1"/>
      <c r="E1" s="1"/>
      <c r="F1" s="1"/>
      <c r="G1" s="2"/>
      <c r="H1" s="1"/>
      <c r="I1" s="1"/>
    </row>
    <row r="3" ht="17.25" thickBot="1">
      <c r="A3" t="s">
        <v>0</v>
      </c>
    </row>
    <row r="4" spans="1:13" ht="16.5">
      <c r="A4" s="198" t="s">
        <v>1</v>
      </c>
      <c r="B4" s="199"/>
      <c r="C4" s="199"/>
      <c r="D4" s="199"/>
      <c r="E4" s="199"/>
      <c r="F4" s="199"/>
      <c r="G4" s="199"/>
      <c r="H4" s="27"/>
      <c r="I4" s="28"/>
      <c r="J4" s="200" t="s">
        <v>2</v>
      </c>
      <c r="K4" s="200"/>
      <c r="L4" s="28"/>
      <c r="M4" s="29"/>
    </row>
    <row r="5" spans="1:13" ht="16.5">
      <c r="A5" s="201" t="s">
        <v>3</v>
      </c>
      <c r="B5" s="202"/>
      <c r="C5" s="202"/>
      <c r="D5" s="202"/>
      <c r="E5" s="202"/>
      <c r="F5" s="202"/>
      <c r="G5" s="202"/>
      <c r="H5" s="3"/>
      <c r="I5" s="4"/>
      <c r="J5" s="5" t="s">
        <v>4</v>
      </c>
      <c r="K5" s="4"/>
      <c r="L5" s="4"/>
      <c r="M5" s="30"/>
    </row>
    <row r="6" spans="1:13" ht="16.5">
      <c r="A6" s="203" t="s">
        <v>5</v>
      </c>
      <c r="B6" s="204"/>
      <c r="C6" s="204"/>
      <c r="D6" s="204"/>
      <c r="E6" s="204"/>
      <c r="F6" s="204"/>
      <c r="G6" s="204"/>
      <c r="H6" s="3"/>
      <c r="I6" s="205" t="s">
        <v>6</v>
      </c>
      <c r="J6" s="205"/>
      <c r="K6" s="205"/>
      <c r="L6" s="205"/>
      <c r="M6" s="206"/>
    </row>
    <row r="7" spans="1:13" ht="16.5">
      <c r="A7" s="31"/>
      <c r="B7" s="6"/>
      <c r="C7" s="6"/>
      <c r="D7" s="6"/>
      <c r="E7" s="6"/>
      <c r="F7" s="220" t="s">
        <v>7</v>
      </c>
      <c r="G7" s="7" t="s">
        <v>8</v>
      </c>
      <c r="H7" s="8"/>
      <c r="I7" s="9"/>
      <c r="J7" s="9"/>
      <c r="K7" s="9"/>
      <c r="L7" s="207" t="s">
        <v>9</v>
      </c>
      <c r="M7" s="32" t="s">
        <v>10</v>
      </c>
    </row>
    <row r="8" spans="1:13" ht="16.5">
      <c r="A8" s="31"/>
      <c r="B8" s="6"/>
      <c r="C8" s="6"/>
      <c r="D8" s="6"/>
      <c r="E8" s="6"/>
      <c r="F8" s="221"/>
      <c r="G8" s="10" t="s">
        <v>11</v>
      </c>
      <c r="H8" s="11"/>
      <c r="I8" s="12"/>
      <c r="J8" s="12"/>
      <c r="K8" s="12"/>
      <c r="L8" s="208"/>
      <c r="M8" s="33" t="s">
        <v>12</v>
      </c>
    </row>
    <row r="9" spans="1:13" ht="16.5">
      <c r="A9" s="34"/>
      <c r="B9" s="209" t="s">
        <v>13</v>
      </c>
      <c r="C9" s="210"/>
      <c r="D9" s="210"/>
      <c r="E9" s="211"/>
      <c r="F9" s="212" t="s">
        <v>14</v>
      </c>
      <c r="G9" s="210"/>
      <c r="H9" s="213" t="s">
        <v>15</v>
      </c>
      <c r="I9" s="214"/>
      <c r="J9" s="215" t="s">
        <v>16</v>
      </c>
      <c r="K9" s="216"/>
      <c r="L9" s="216"/>
      <c r="M9" s="217"/>
    </row>
    <row r="10" spans="1:13" ht="16.5">
      <c r="A10" s="35" t="s">
        <v>17</v>
      </c>
      <c r="B10" s="197" t="s">
        <v>18</v>
      </c>
      <c r="C10" s="219"/>
      <c r="D10" s="218" t="s">
        <v>19</v>
      </c>
      <c r="E10" s="219"/>
      <c r="F10" s="218" t="s">
        <v>18</v>
      </c>
      <c r="G10" s="219"/>
      <c r="H10" s="218" t="s">
        <v>19</v>
      </c>
      <c r="I10" s="219"/>
      <c r="J10" s="218" t="s">
        <v>18</v>
      </c>
      <c r="K10" s="219"/>
      <c r="L10" s="218" t="s">
        <v>19</v>
      </c>
      <c r="M10" s="192"/>
    </row>
    <row r="11" spans="1:13" ht="16.5">
      <c r="A11" s="36"/>
      <c r="B11" s="193" t="s">
        <v>20</v>
      </c>
      <c r="C11" s="194"/>
      <c r="D11" s="195" t="s">
        <v>21</v>
      </c>
      <c r="E11" s="194"/>
      <c r="F11" s="195" t="s">
        <v>20</v>
      </c>
      <c r="G11" s="194"/>
      <c r="H11" s="195" t="s">
        <v>21</v>
      </c>
      <c r="I11" s="194"/>
      <c r="J11" s="195" t="s">
        <v>20</v>
      </c>
      <c r="K11" s="194"/>
      <c r="L11" s="195" t="s">
        <v>21</v>
      </c>
      <c r="M11" s="196"/>
    </row>
    <row r="12" spans="1:13" ht="16.5">
      <c r="A12" s="35" t="s">
        <v>22</v>
      </c>
      <c r="B12" s="14" t="s">
        <v>23</v>
      </c>
      <c r="C12" s="14" t="s">
        <v>24</v>
      </c>
      <c r="D12" s="14" t="s">
        <v>23</v>
      </c>
      <c r="E12" s="14" t="s">
        <v>24</v>
      </c>
      <c r="F12" s="16" t="s">
        <v>23</v>
      </c>
      <c r="G12" s="16" t="s">
        <v>24</v>
      </c>
      <c r="H12" s="14" t="s">
        <v>23</v>
      </c>
      <c r="I12" s="14" t="s">
        <v>24</v>
      </c>
      <c r="J12" s="16" t="s">
        <v>25</v>
      </c>
      <c r="K12" s="16" t="s">
        <v>24</v>
      </c>
      <c r="L12" s="14" t="s">
        <v>25</v>
      </c>
      <c r="M12" s="37" t="s">
        <v>24</v>
      </c>
    </row>
    <row r="13" spans="1:13" ht="16.5">
      <c r="A13" s="38"/>
      <c r="B13" s="18" t="s">
        <v>26</v>
      </c>
      <c r="C13" s="18" t="s">
        <v>27</v>
      </c>
      <c r="D13" s="18" t="s">
        <v>26</v>
      </c>
      <c r="E13" s="18" t="s">
        <v>27</v>
      </c>
      <c r="F13" s="18" t="s">
        <v>26</v>
      </c>
      <c r="G13" s="18" t="s">
        <v>27</v>
      </c>
      <c r="H13" s="18" t="s">
        <v>26</v>
      </c>
      <c r="I13" s="18" t="s">
        <v>27</v>
      </c>
      <c r="J13" s="18" t="s">
        <v>26</v>
      </c>
      <c r="K13" s="18" t="s">
        <v>27</v>
      </c>
      <c r="L13" s="18" t="s">
        <v>26</v>
      </c>
      <c r="M13" s="39" t="s">
        <v>27</v>
      </c>
    </row>
    <row r="14" spans="1:13" ht="16.5">
      <c r="A14" s="35" t="s">
        <v>28</v>
      </c>
      <c r="B14" s="20">
        <f aca="true" t="shared" si="0" ref="B14:B23">F14+J14</f>
        <v>13127</v>
      </c>
      <c r="C14" s="20">
        <f aca="true" t="shared" si="1" ref="C14:C23">G14+K14</f>
        <v>216534979</v>
      </c>
      <c r="D14" s="20">
        <f aca="true" t="shared" si="2" ref="D14:D23">H14+L14</f>
        <v>13110</v>
      </c>
      <c r="E14" s="20">
        <f aca="true" t="shared" si="3" ref="E14:E23">I14+M14</f>
        <v>217587601</v>
      </c>
      <c r="F14" s="20">
        <v>8459</v>
      </c>
      <c r="G14" s="20">
        <v>156453926</v>
      </c>
      <c r="H14" s="20">
        <v>10428</v>
      </c>
      <c r="I14" s="20">
        <v>194894984</v>
      </c>
      <c r="J14" s="20">
        <v>4668</v>
      </c>
      <c r="K14" s="20">
        <v>60081053</v>
      </c>
      <c r="L14" s="20">
        <v>2682</v>
      </c>
      <c r="M14" s="40">
        <v>22692617</v>
      </c>
    </row>
    <row r="15" spans="1:13" ht="16.5">
      <c r="A15" s="35" t="s">
        <v>29</v>
      </c>
      <c r="B15" s="20">
        <f t="shared" si="0"/>
        <v>14317</v>
      </c>
      <c r="C15" s="20">
        <f t="shared" si="1"/>
        <v>240123544</v>
      </c>
      <c r="D15" s="20">
        <f t="shared" si="2"/>
        <v>14305</v>
      </c>
      <c r="E15" s="20">
        <f t="shared" si="3"/>
        <v>240923605</v>
      </c>
      <c r="F15" s="20">
        <v>9454</v>
      </c>
      <c r="G15" s="20">
        <v>181352147</v>
      </c>
      <c r="H15" s="20">
        <v>11108</v>
      </c>
      <c r="I15" s="20">
        <v>215650435</v>
      </c>
      <c r="J15" s="20">
        <v>4863</v>
      </c>
      <c r="K15" s="20">
        <v>58771397</v>
      </c>
      <c r="L15" s="20">
        <v>3197</v>
      </c>
      <c r="M15" s="40">
        <v>25273170</v>
      </c>
    </row>
    <row r="16" spans="1:13" ht="16.5">
      <c r="A16" s="35" t="s">
        <v>30</v>
      </c>
      <c r="B16" s="20">
        <f t="shared" si="0"/>
        <v>14753</v>
      </c>
      <c r="C16" s="20">
        <f t="shared" si="1"/>
        <v>254746344</v>
      </c>
      <c r="D16" s="20">
        <f t="shared" si="2"/>
        <v>14926</v>
      </c>
      <c r="E16" s="20">
        <f t="shared" si="3"/>
        <v>256210678</v>
      </c>
      <c r="F16" s="20">
        <v>9511</v>
      </c>
      <c r="G16" s="20">
        <v>193751479</v>
      </c>
      <c r="H16" s="20">
        <v>11258</v>
      </c>
      <c r="I16" s="20">
        <v>229458534</v>
      </c>
      <c r="J16" s="20">
        <v>5242</v>
      </c>
      <c r="K16" s="20">
        <v>60994865</v>
      </c>
      <c r="L16" s="20">
        <v>3668</v>
      </c>
      <c r="M16" s="40">
        <v>26752144</v>
      </c>
    </row>
    <row r="17" spans="1:13" ht="16.5">
      <c r="A17" s="35" t="s">
        <v>31</v>
      </c>
      <c r="B17" s="20">
        <f t="shared" si="0"/>
        <v>16345</v>
      </c>
      <c r="C17" s="20">
        <f t="shared" si="1"/>
        <v>276368901</v>
      </c>
      <c r="D17" s="20">
        <f t="shared" si="2"/>
        <v>16340</v>
      </c>
      <c r="E17" s="20">
        <f t="shared" si="3"/>
        <v>275659234</v>
      </c>
      <c r="F17" s="20">
        <v>10016</v>
      </c>
      <c r="G17" s="20">
        <v>202587864</v>
      </c>
      <c r="H17" s="20">
        <v>12160</v>
      </c>
      <c r="I17" s="20">
        <v>244990867</v>
      </c>
      <c r="J17" s="20">
        <v>6329</v>
      </c>
      <c r="K17" s="20">
        <v>73781037</v>
      </c>
      <c r="L17" s="20">
        <v>4180</v>
      </c>
      <c r="M17" s="40">
        <v>30668367</v>
      </c>
    </row>
    <row r="18" spans="1:13" ht="16.5">
      <c r="A18" s="35" t="s">
        <v>32</v>
      </c>
      <c r="B18" s="20">
        <f t="shared" si="0"/>
        <v>17498</v>
      </c>
      <c r="C18" s="20">
        <f t="shared" si="1"/>
        <v>295413882</v>
      </c>
      <c r="D18" s="20">
        <f t="shared" si="2"/>
        <v>17458</v>
      </c>
      <c r="E18" s="20">
        <f t="shared" si="3"/>
        <v>294447458</v>
      </c>
      <c r="F18" s="20">
        <v>11166</v>
      </c>
      <c r="G18" s="20">
        <v>216276746</v>
      </c>
      <c r="H18" s="20">
        <v>13214</v>
      </c>
      <c r="I18" s="20">
        <v>260913610</v>
      </c>
      <c r="J18" s="20">
        <v>6332</v>
      </c>
      <c r="K18" s="20">
        <v>79137136</v>
      </c>
      <c r="L18" s="20">
        <v>4244</v>
      </c>
      <c r="M18" s="40">
        <v>33533848</v>
      </c>
    </row>
    <row r="19" spans="1:13" ht="16.5">
      <c r="A19" s="35" t="s">
        <v>33</v>
      </c>
      <c r="B19" s="20">
        <f t="shared" si="0"/>
        <v>18159</v>
      </c>
      <c r="C19" s="20">
        <f t="shared" si="1"/>
        <v>299259708</v>
      </c>
      <c r="D19" s="20">
        <f t="shared" si="2"/>
        <v>18134</v>
      </c>
      <c r="E19" s="20">
        <f t="shared" si="3"/>
        <v>298437827</v>
      </c>
      <c r="F19" s="20">
        <v>11499</v>
      </c>
      <c r="G19" s="20">
        <v>220804934</v>
      </c>
      <c r="H19" s="20">
        <v>13412</v>
      </c>
      <c r="I19" s="20">
        <v>261844238</v>
      </c>
      <c r="J19" s="20">
        <v>6660</v>
      </c>
      <c r="K19" s="20">
        <v>78454774</v>
      </c>
      <c r="L19" s="20">
        <v>4722</v>
      </c>
      <c r="M19" s="40">
        <v>36593589</v>
      </c>
    </row>
    <row r="20" spans="1:13" ht="16.5">
      <c r="A20" s="35" t="s">
        <v>34</v>
      </c>
      <c r="B20" s="20">
        <f t="shared" si="0"/>
        <v>18012</v>
      </c>
      <c r="C20" s="20">
        <f t="shared" si="1"/>
        <v>309021498</v>
      </c>
      <c r="D20" s="20">
        <f t="shared" si="2"/>
        <v>17995</v>
      </c>
      <c r="E20" s="20">
        <f t="shared" si="3"/>
        <v>307984608</v>
      </c>
      <c r="F20" s="20">
        <v>11360</v>
      </c>
      <c r="G20" s="20">
        <v>226283171</v>
      </c>
      <c r="H20" s="20">
        <v>13047</v>
      </c>
      <c r="I20" s="20">
        <v>263718428</v>
      </c>
      <c r="J20" s="20">
        <v>6652</v>
      </c>
      <c r="K20" s="20">
        <v>82738327</v>
      </c>
      <c r="L20" s="20">
        <v>4948</v>
      </c>
      <c r="M20" s="40">
        <v>44266180</v>
      </c>
    </row>
    <row r="21" spans="1:13" ht="16.5">
      <c r="A21" s="35" t="s">
        <v>35</v>
      </c>
      <c r="B21" s="20">
        <f t="shared" si="0"/>
        <v>18196</v>
      </c>
      <c r="C21" s="20">
        <f t="shared" si="1"/>
        <v>317905291</v>
      </c>
      <c r="D21" s="20">
        <f t="shared" si="2"/>
        <v>18162</v>
      </c>
      <c r="E21" s="20">
        <f t="shared" si="3"/>
        <v>317105580</v>
      </c>
      <c r="F21" s="20">
        <v>11115</v>
      </c>
      <c r="G21" s="20">
        <v>224008192</v>
      </c>
      <c r="H21" s="20">
        <v>13556</v>
      </c>
      <c r="I21" s="20">
        <v>276714994</v>
      </c>
      <c r="J21" s="20">
        <v>7081</v>
      </c>
      <c r="K21" s="20">
        <v>93897099</v>
      </c>
      <c r="L21" s="20">
        <v>4606</v>
      </c>
      <c r="M21" s="40">
        <v>40390586</v>
      </c>
    </row>
    <row r="22" spans="1:13" ht="16.5">
      <c r="A22" s="35" t="s">
        <v>36</v>
      </c>
      <c r="B22" s="20">
        <f t="shared" si="0"/>
        <v>18241</v>
      </c>
      <c r="C22" s="20">
        <f t="shared" si="1"/>
        <v>327674447</v>
      </c>
      <c r="D22" s="20">
        <f t="shared" si="2"/>
        <v>18243</v>
      </c>
      <c r="E22" s="20">
        <f t="shared" si="3"/>
        <v>327257782</v>
      </c>
      <c r="F22" s="20">
        <v>10914</v>
      </c>
      <c r="G22" s="20">
        <v>220353143</v>
      </c>
      <c r="H22" s="20">
        <v>14219</v>
      </c>
      <c r="I22" s="20">
        <v>298031852</v>
      </c>
      <c r="J22" s="20">
        <v>7327</v>
      </c>
      <c r="K22" s="20">
        <v>107321304</v>
      </c>
      <c r="L22" s="20">
        <v>4024</v>
      </c>
      <c r="M22" s="40">
        <v>29225930</v>
      </c>
    </row>
    <row r="23" spans="1:13" ht="16.5">
      <c r="A23" s="35" t="s">
        <v>37</v>
      </c>
      <c r="B23" s="20">
        <f t="shared" si="0"/>
        <v>18878</v>
      </c>
      <c r="C23" s="20">
        <f t="shared" si="1"/>
        <v>343221677</v>
      </c>
      <c r="D23" s="20">
        <f t="shared" si="2"/>
        <v>18840</v>
      </c>
      <c r="E23" s="20">
        <f t="shared" si="3"/>
        <v>342228014</v>
      </c>
      <c r="F23" s="20">
        <v>13039</v>
      </c>
      <c r="G23" s="20">
        <v>256228730</v>
      </c>
      <c r="H23" s="20">
        <v>14691</v>
      </c>
      <c r="I23" s="20">
        <v>310485729</v>
      </c>
      <c r="J23" s="20">
        <v>5839</v>
      </c>
      <c r="K23" s="20">
        <v>86992947</v>
      </c>
      <c r="L23" s="20">
        <v>4149</v>
      </c>
      <c r="M23" s="40">
        <v>31742285</v>
      </c>
    </row>
    <row r="24" spans="1:13" ht="16.5">
      <c r="A24" s="35" t="s">
        <v>38</v>
      </c>
      <c r="B24" s="20">
        <f aca="true" t="shared" si="4" ref="B24:M24">SUM(B25:B36)</f>
        <v>19520</v>
      </c>
      <c r="C24" s="20">
        <f t="shared" si="4"/>
        <v>352019106</v>
      </c>
      <c r="D24" s="20">
        <f t="shared" si="4"/>
        <v>19525</v>
      </c>
      <c r="E24" s="20">
        <f t="shared" si="4"/>
        <v>351591479</v>
      </c>
      <c r="F24" s="20">
        <f t="shared" si="4"/>
        <v>13914</v>
      </c>
      <c r="G24" s="20">
        <f t="shared" si="4"/>
        <v>279781677</v>
      </c>
      <c r="H24" s="20">
        <f t="shared" si="4"/>
        <v>14781</v>
      </c>
      <c r="I24" s="20">
        <f t="shared" si="4"/>
        <v>315934908</v>
      </c>
      <c r="J24" s="20">
        <f t="shared" si="4"/>
        <v>5606</v>
      </c>
      <c r="K24" s="20">
        <f t="shared" si="4"/>
        <v>72237429</v>
      </c>
      <c r="L24" s="20">
        <f t="shared" si="4"/>
        <v>4744</v>
      </c>
      <c r="M24" s="40">
        <f t="shared" si="4"/>
        <v>35656571</v>
      </c>
    </row>
    <row r="25" spans="1:13" ht="16.5">
      <c r="A25" s="41" t="s">
        <v>39</v>
      </c>
      <c r="B25" s="20">
        <v>1542</v>
      </c>
      <c r="C25" s="20">
        <v>28441685</v>
      </c>
      <c r="D25" s="20">
        <v>1554</v>
      </c>
      <c r="E25" s="20">
        <v>28809098</v>
      </c>
      <c r="F25" s="20">
        <f aca="true" t="shared" si="5" ref="F25:F36">B25-J25</f>
        <v>1104</v>
      </c>
      <c r="G25" s="20">
        <f aca="true" t="shared" si="6" ref="G25:G36">C25-K25</f>
        <v>21833254</v>
      </c>
      <c r="H25" s="20">
        <f aca="true" t="shared" si="7" ref="H25:H36">D25-L25</f>
        <v>1195</v>
      </c>
      <c r="I25" s="20">
        <f aca="true" t="shared" si="8" ref="I25:I36">E25-M25</f>
        <v>26054450</v>
      </c>
      <c r="J25" s="20">
        <v>438</v>
      </c>
      <c r="K25" s="20">
        <v>6608431</v>
      </c>
      <c r="L25" s="20">
        <v>359</v>
      </c>
      <c r="M25" s="40">
        <v>2754648</v>
      </c>
    </row>
    <row r="26" spans="1:13" ht="16.5">
      <c r="A26" s="41" t="s">
        <v>40</v>
      </c>
      <c r="B26" s="20">
        <v>1583</v>
      </c>
      <c r="C26" s="20">
        <v>28052397</v>
      </c>
      <c r="D26" s="20">
        <v>1586</v>
      </c>
      <c r="E26" s="20">
        <v>27584017</v>
      </c>
      <c r="F26" s="20">
        <f t="shared" si="5"/>
        <v>1150</v>
      </c>
      <c r="G26" s="20">
        <f t="shared" si="6"/>
        <v>22326128</v>
      </c>
      <c r="H26" s="20">
        <f t="shared" si="7"/>
        <v>1228</v>
      </c>
      <c r="I26" s="20">
        <f t="shared" si="8"/>
        <v>24946037</v>
      </c>
      <c r="J26" s="20">
        <v>433</v>
      </c>
      <c r="K26" s="20">
        <v>5726269</v>
      </c>
      <c r="L26" s="20">
        <v>358</v>
      </c>
      <c r="M26" s="40">
        <v>2637980</v>
      </c>
    </row>
    <row r="27" spans="1:13" ht="16.5">
      <c r="A27" s="41" t="s">
        <v>41</v>
      </c>
      <c r="B27" s="20">
        <v>1707</v>
      </c>
      <c r="C27" s="20">
        <v>29732627</v>
      </c>
      <c r="D27" s="20">
        <v>1695</v>
      </c>
      <c r="E27" s="20">
        <v>29587903</v>
      </c>
      <c r="F27" s="20">
        <f t="shared" si="5"/>
        <v>1215</v>
      </c>
      <c r="G27" s="20">
        <f t="shared" si="6"/>
        <v>23145144</v>
      </c>
      <c r="H27" s="20">
        <f t="shared" si="7"/>
        <v>1292</v>
      </c>
      <c r="I27" s="20">
        <f t="shared" si="8"/>
        <v>26272817</v>
      </c>
      <c r="J27" s="20">
        <v>492</v>
      </c>
      <c r="K27" s="20">
        <v>6587483</v>
      </c>
      <c r="L27" s="20">
        <v>403</v>
      </c>
      <c r="M27" s="40">
        <v>3315086</v>
      </c>
    </row>
    <row r="28" spans="1:13" ht="16.5">
      <c r="A28" s="41" t="s">
        <v>42</v>
      </c>
      <c r="B28" s="20">
        <v>1636</v>
      </c>
      <c r="C28" s="20">
        <v>29043531</v>
      </c>
      <c r="D28" s="20">
        <v>1658</v>
      </c>
      <c r="E28" s="20">
        <v>29119138</v>
      </c>
      <c r="F28" s="20">
        <f t="shared" si="5"/>
        <v>1163</v>
      </c>
      <c r="G28" s="20">
        <f t="shared" si="6"/>
        <v>22674445</v>
      </c>
      <c r="H28" s="20">
        <f t="shared" si="7"/>
        <v>1275</v>
      </c>
      <c r="I28" s="20">
        <f t="shared" si="8"/>
        <v>26171692</v>
      </c>
      <c r="J28" s="20">
        <v>473</v>
      </c>
      <c r="K28" s="20">
        <v>6369086</v>
      </c>
      <c r="L28" s="20">
        <v>383</v>
      </c>
      <c r="M28" s="40">
        <v>2947446</v>
      </c>
    </row>
    <row r="29" spans="1:13" ht="16.5">
      <c r="A29" s="41" t="s">
        <v>43</v>
      </c>
      <c r="B29" s="20">
        <v>1648</v>
      </c>
      <c r="C29" s="20">
        <v>29483648</v>
      </c>
      <c r="D29" s="20">
        <v>1615</v>
      </c>
      <c r="E29" s="20">
        <v>28875151</v>
      </c>
      <c r="F29" s="20">
        <f t="shared" si="5"/>
        <v>1139</v>
      </c>
      <c r="G29" s="20">
        <f t="shared" si="6"/>
        <v>23105802</v>
      </c>
      <c r="H29" s="20">
        <f t="shared" si="7"/>
        <v>1186</v>
      </c>
      <c r="I29" s="20">
        <f t="shared" si="8"/>
        <v>25604147</v>
      </c>
      <c r="J29" s="20">
        <v>509</v>
      </c>
      <c r="K29" s="20">
        <v>6377846</v>
      </c>
      <c r="L29" s="20">
        <v>429</v>
      </c>
      <c r="M29" s="40">
        <v>3271004</v>
      </c>
    </row>
    <row r="30" spans="1:13" ht="16.5">
      <c r="A30" s="41" t="s">
        <v>44</v>
      </c>
      <c r="B30" s="20">
        <v>1629</v>
      </c>
      <c r="C30" s="20">
        <v>29149190</v>
      </c>
      <c r="D30" s="20">
        <v>1616</v>
      </c>
      <c r="E30" s="20">
        <v>29264416</v>
      </c>
      <c r="F30" s="20">
        <f t="shared" si="5"/>
        <v>1142</v>
      </c>
      <c r="G30" s="20">
        <f t="shared" si="6"/>
        <v>23356885</v>
      </c>
      <c r="H30" s="20">
        <f t="shared" si="7"/>
        <v>1207</v>
      </c>
      <c r="I30" s="20">
        <f t="shared" si="8"/>
        <v>25745756</v>
      </c>
      <c r="J30" s="20">
        <v>487</v>
      </c>
      <c r="K30" s="20">
        <v>5792305</v>
      </c>
      <c r="L30" s="20">
        <v>409</v>
      </c>
      <c r="M30" s="40">
        <v>3518660</v>
      </c>
    </row>
    <row r="31" spans="1:13" ht="16.5">
      <c r="A31" s="41" t="s">
        <v>45</v>
      </c>
      <c r="B31" s="20">
        <v>1646</v>
      </c>
      <c r="C31" s="20">
        <v>28658257</v>
      </c>
      <c r="D31" s="20">
        <v>1638</v>
      </c>
      <c r="E31" s="20">
        <v>28656424</v>
      </c>
      <c r="F31" s="20">
        <f t="shared" si="5"/>
        <v>1192</v>
      </c>
      <c r="G31" s="20">
        <f t="shared" si="6"/>
        <v>23040919</v>
      </c>
      <c r="H31" s="20">
        <f t="shared" si="7"/>
        <v>1238</v>
      </c>
      <c r="I31" s="20">
        <f t="shared" si="8"/>
        <v>25734257</v>
      </c>
      <c r="J31" s="20">
        <v>454</v>
      </c>
      <c r="K31" s="20">
        <v>5617338</v>
      </c>
      <c r="L31" s="20">
        <v>400</v>
      </c>
      <c r="M31" s="40">
        <v>2922167</v>
      </c>
    </row>
    <row r="32" spans="1:13" ht="16.5">
      <c r="A32" s="41" t="s">
        <v>46</v>
      </c>
      <c r="B32" s="20">
        <v>1632</v>
      </c>
      <c r="C32" s="20">
        <v>30291870</v>
      </c>
      <c r="D32" s="20">
        <v>1640</v>
      </c>
      <c r="E32" s="20">
        <v>29974095</v>
      </c>
      <c r="F32" s="20">
        <f t="shared" si="5"/>
        <v>1195</v>
      </c>
      <c r="G32" s="20">
        <f t="shared" si="6"/>
        <v>24355615</v>
      </c>
      <c r="H32" s="20">
        <f t="shared" si="7"/>
        <v>1260</v>
      </c>
      <c r="I32" s="20">
        <f t="shared" si="8"/>
        <v>27280598</v>
      </c>
      <c r="J32" s="20">
        <v>437</v>
      </c>
      <c r="K32" s="20">
        <v>5936255</v>
      </c>
      <c r="L32" s="20">
        <v>380</v>
      </c>
      <c r="M32" s="40">
        <v>2693497</v>
      </c>
    </row>
    <row r="33" spans="1:13" ht="16.5">
      <c r="A33" s="41" t="s">
        <v>47</v>
      </c>
      <c r="B33" s="20">
        <v>1613</v>
      </c>
      <c r="C33" s="20">
        <v>29603654</v>
      </c>
      <c r="D33" s="20">
        <v>1636</v>
      </c>
      <c r="E33" s="20">
        <v>30081889</v>
      </c>
      <c r="F33" s="20">
        <f t="shared" si="5"/>
        <v>1121</v>
      </c>
      <c r="G33" s="20">
        <f t="shared" si="6"/>
        <v>23388346</v>
      </c>
      <c r="H33" s="20">
        <f t="shared" si="7"/>
        <v>1192</v>
      </c>
      <c r="I33" s="20">
        <f t="shared" si="8"/>
        <v>27034086</v>
      </c>
      <c r="J33" s="20">
        <v>492</v>
      </c>
      <c r="K33" s="20">
        <v>6215308</v>
      </c>
      <c r="L33" s="20">
        <v>444</v>
      </c>
      <c r="M33" s="40">
        <v>3047803</v>
      </c>
    </row>
    <row r="34" spans="1:13" ht="16.5">
      <c r="A34" s="41" t="s">
        <v>48</v>
      </c>
      <c r="B34" s="20">
        <v>1709</v>
      </c>
      <c r="C34" s="20">
        <v>30621904</v>
      </c>
      <c r="D34" s="20">
        <v>1702</v>
      </c>
      <c r="E34" s="20">
        <v>30601635</v>
      </c>
      <c r="F34" s="20">
        <f t="shared" si="5"/>
        <v>1202</v>
      </c>
      <c r="G34" s="20">
        <f t="shared" si="6"/>
        <v>24945839</v>
      </c>
      <c r="H34" s="20">
        <f t="shared" si="7"/>
        <v>1249</v>
      </c>
      <c r="I34" s="20">
        <f t="shared" si="8"/>
        <v>27475792</v>
      </c>
      <c r="J34" s="20">
        <v>507</v>
      </c>
      <c r="K34" s="20">
        <v>5676065</v>
      </c>
      <c r="L34" s="20">
        <v>453</v>
      </c>
      <c r="M34" s="40">
        <v>3125843</v>
      </c>
    </row>
    <row r="35" spans="1:13" ht="16.5">
      <c r="A35" s="41" t="s">
        <v>49</v>
      </c>
      <c r="B35" s="20">
        <v>1588</v>
      </c>
      <c r="C35" s="20">
        <v>28839455</v>
      </c>
      <c r="D35" s="20">
        <v>1602</v>
      </c>
      <c r="E35" s="20">
        <v>28692602</v>
      </c>
      <c r="F35" s="20">
        <f t="shared" si="5"/>
        <v>1132</v>
      </c>
      <c r="G35" s="20">
        <f t="shared" si="6"/>
        <v>23218583</v>
      </c>
      <c r="H35" s="20">
        <f t="shared" si="7"/>
        <v>1222</v>
      </c>
      <c r="I35" s="20">
        <f t="shared" si="8"/>
        <v>26047913</v>
      </c>
      <c r="J35" s="20">
        <v>456</v>
      </c>
      <c r="K35" s="20">
        <v>5620872</v>
      </c>
      <c r="L35" s="20">
        <v>380</v>
      </c>
      <c r="M35" s="40">
        <v>2644689</v>
      </c>
    </row>
    <row r="36" spans="1:13" ht="16.5">
      <c r="A36" s="42" t="s">
        <v>50</v>
      </c>
      <c r="B36" s="23">
        <v>1587</v>
      </c>
      <c r="C36" s="23">
        <v>30100888</v>
      </c>
      <c r="D36" s="23">
        <v>1583</v>
      </c>
      <c r="E36" s="23">
        <v>30345111</v>
      </c>
      <c r="F36" s="23">
        <f t="shared" si="5"/>
        <v>1159</v>
      </c>
      <c r="G36" s="23">
        <f t="shared" si="6"/>
        <v>24390717</v>
      </c>
      <c r="H36" s="23">
        <f t="shared" si="7"/>
        <v>1237</v>
      </c>
      <c r="I36" s="23">
        <f t="shared" si="8"/>
        <v>27567363</v>
      </c>
      <c r="J36" s="23">
        <v>428</v>
      </c>
      <c r="K36" s="23">
        <v>5710171</v>
      </c>
      <c r="L36" s="23">
        <v>346</v>
      </c>
      <c r="M36" s="43">
        <v>2777748</v>
      </c>
    </row>
    <row r="37" spans="1:13" ht="16.5">
      <c r="A37" s="222" t="s">
        <v>51</v>
      </c>
      <c r="B37" s="191"/>
      <c r="C37" s="191"/>
      <c r="D37" s="191"/>
      <c r="E37" s="191"/>
      <c r="F37" s="6"/>
      <c r="G37" s="6"/>
      <c r="H37" s="6"/>
      <c r="I37" s="6"/>
      <c r="J37" s="6"/>
      <c r="K37" s="6"/>
      <c r="L37" s="6"/>
      <c r="M37" s="44"/>
    </row>
    <row r="38" spans="1:13" ht="17.25" thickBot="1">
      <c r="A38" s="45"/>
      <c r="B38" s="46"/>
      <c r="C38" s="46"/>
      <c r="D38" s="47" t="s">
        <v>52</v>
      </c>
      <c r="E38" s="48" t="s">
        <v>53</v>
      </c>
      <c r="F38" s="46"/>
      <c r="G38" s="46"/>
      <c r="H38" s="46"/>
      <c r="I38" s="46"/>
      <c r="J38" s="46"/>
      <c r="K38" s="47" t="s">
        <v>54</v>
      </c>
      <c r="L38" s="48" t="s">
        <v>53</v>
      </c>
      <c r="M38" s="49"/>
    </row>
    <row r="39" ht="16.5">
      <c r="A39" t="s">
        <v>55</v>
      </c>
    </row>
  </sheetData>
  <mergeCells count="24">
    <mergeCell ref="A37:E37"/>
    <mergeCell ref="J10:K10"/>
    <mergeCell ref="L10:M10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F7:F8"/>
    <mergeCell ref="L7:L8"/>
    <mergeCell ref="B9:E9"/>
    <mergeCell ref="F9:G9"/>
    <mergeCell ref="H9:I9"/>
    <mergeCell ref="J9:M9"/>
    <mergeCell ref="A4:G4"/>
    <mergeCell ref="J4:K4"/>
    <mergeCell ref="A5:G5"/>
    <mergeCell ref="A6:G6"/>
    <mergeCell ref="I6:M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06"/>
  <sheetViews>
    <sheetView showGridLines="0" workbookViewId="0" topLeftCell="A1">
      <selection activeCell="E5" sqref="E5"/>
    </sheetView>
  </sheetViews>
  <sheetFormatPr defaultColWidth="9.00390625" defaultRowHeight="16.5"/>
  <cols>
    <col min="1" max="1" width="10.625" style="0" customWidth="1"/>
    <col min="2" max="2" width="11.00390625" style="0" customWidth="1"/>
    <col min="3" max="4" width="10.625" style="0" customWidth="1"/>
    <col min="5" max="5" width="11.625" style="0" customWidth="1"/>
    <col min="6" max="16384" width="10.625" style="0" customWidth="1"/>
  </cols>
  <sheetData>
    <row r="1" spans="1:9" ht="16.5">
      <c r="A1" s="1"/>
      <c r="B1" s="1"/>
      <c r="C1" s="1"/>
      <c r="D1" s="1"/>
      <c r="E1" s="1"/>
      <c r="F1" s="1"/>
      <c r="G1" s="2"/>
      <c r="H1" s="1"/>
      <c r="I1" s="1"/>
    </row>
    <row r="2" spans="1:3" ht="16.5">
      <c r="A2" s="52"/>
      <c r="B2" s="52"/>
      <c r="C2" s="52"/>
    </row>
    <row r="3" spans="1:3" ht="16.5">
      <c r="A3" s="52"/>
      <c r="B3" s="52"/>
      <c r="C3" s="52"/>
    </row>
    <row r="4" spans="1:3" ht="16.5">
      <c r="A4" s="52"/>
      <c r="B4" s="52"/>
      <c r="C4" s="52"/>
    </row>
    <row r="5" ht="16.5">
      <c r="A5" t="s">
        <v>56</v>
      </c>
    </row>
    <row r="6" spans="1:61" ht="16.5">
      <c r="A6" s="181" t="s">
        <v>57</v>
      </c>
      <c r="B6" s="181"/>
      <c r="C6" s="181"/>
      <c r="D6" s="181"/>
      <c r="E6" s="181"/>
      <c r="F6" s="181"/>
      <c r="G6" s="181"/>
      <c r="H6" s="181"/>
      <c r="I6" s="181"/>
      <c r="J6" s="182" t="s">
        <v>58</v>
      </c>
      <c r="K6" s="182"/>
      <c r="L6" s="182"/>
      <c r="M6" s="182"/>
      <c r="N6" s="182"/>
      <c r="O6" s="182"/>
      <c r="P6" s="182"/>
      <c r="Q6" s="182"/>
      <c r="R6" s="182"/>
      <c r="S6" s="182"/>
      <c r="T6" s="54"/>
      <c r="U6" s="183"/>
      <c r="V6" s="183"/>
      <c r="W6" s="183"/>
      <c r="X6" s="183"/>
      <c r="Y6" s="183"/>
      <c r="Z6" s="183"/>
      <c r="AA6" s="183"/>
      <c r="AB6" s="183"/>
      <c r="AC6" s="5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54"/>
      <c r="AO6" s="183"/>
      <c r="AP6" s="183"/>
      <c r="AQ6" s="183"/>
      <c r="AR6" s="183"/>
      <c r="AS6" s="183"/>
      <c r="AT6" s="183"/>
      <c r="AU6" s="183"/>
      <c r="AV6" s="183"/>
      <c r="AW6" s="5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54"/>
      <c r="BI6" s="54"/>
    </row>
    <row r="7" spans="1:61" ht="16.5">
      <c r="A7" s="56"/>
      <c r="B7" s="56"/>
      <c r="C7" s="56"/>
      <c r="D7" s="56"/>
      <c r="E7" s="56"/>
      <c r="F7" s="56"/>
      <c r="G7" s="56"/>
      <c r="H7" s="185" t="s">
        <v>59</v>
      </c>
      <c r="I7" s="57" t="s">
        <v>60</v>
      </c>
      <c r="J7" s="56"/>
      <c r="K7" s="56"/>
      <c r="L7" s="56"/>
      <c r="M7" s="56"/>
      <c r="N7" s="56"/>
      <c r="O7" s="56"/>
      <c r="P7" s="56"/>
      <c r="Q7" s="187" t="s">
        <v>61</v>
      </c>
      <c r="R7" s="189" t="s">
        <v>62</v>
      </c>
      <c r="S7" s="189"/>
      <c r="T7" s="58"/>
      <c r="U7" s="58"/>
      <c r="V7" s="58"/>
      <c r="W7" s="58"/>
      <c r="X7" s="58"/>
      <c r="Y7" s="58"/>
      <c r="Z7" s="58"/>
      <c r="AA7" s="190"/>
      <c r="AB7" s="60"/>
      <c r="AC7" s="58"/>
      <c r="AD7" s="58"/>
      <c r="AE7" s="58"/>
      <c r="AF7" s="58"/>
      <c r="AG7" s="58"/>
      <c r="AH7" s="58"/>
      <c r="AI7" s="58"/>
      <c r="AJ7" s="58"/>
      <c r="AK7" s="178"/>
      <c r="AL7" s="61"/>
      <c r="AM7" s="62"/>
      <c r="AN7" s="58"/>
      <c r="AO7" s="58"/>
      <c r="AP7" s="58"/>
      <c r="AQ7" s="58"/>
      <c r="AR7" s="58"/>
      <c r="AS7" s="58"/>
      <c r="AT7" s="60"/>
      <c r="AU7" s="179"/>
      <c r="AV7" s="60"/>
      <c r="AW7" s="58"/>
      <c r="AX7" s="58"/>
      <c r="AY7" s="58"/>
      <c r="AZ7" s="58"/>
      <c r="BA7" s="58"/>
      <c r="BB7" s="58"/>
      <c r="BC7" s="58"/>
      <c r="BD7" s="58"/>
      <c r="BE7" s="178"/>
      <c r="BF7" s="61"/>
      <c r="BG7" s="62"/>
      <c r="BH7" s="58"/>
      <c r="BI7" s="58"/>
    </row>
    <row r="8" spans="1:61" ht="16.5">
      <c r="A8" s="56"/>
      <c r="B8" s="56"/>
      <c r="C8" s="56"/>
      <c r="D8" s="56"/>
      <c r="E8" s="56"/>
      <c r="F8" s="56"/>
      <c r="G8" s="56"/>
      <c r="H8" s="186"/>
      <c r="I8" s="63" t="s">
        <v>63</v>
      </c>
      <c r="J8" s="56"/>
      <c r="K8" s="56"/>
      <c r="L8" s="56"/>
      <c r="M8" s="56"/>
      <c r="N8" s="56"/>
      <c r="O8" s="56"/>
      <c r="P8" s="64"/>
      <c r="Q8" s="188"/>
      <c r="R8" s="180" t="s">
        <v>64</v>
      </c>
      <c r="S8" s="180"/>
      <c r="T8" s="58"/>
      <c r="U8" s="58"/>
      <c r="V8" s="58"/>
      <c r="W8" s="58"/>
      <c r="X8" s="58"/>
      <c r="Y8" s="58"/>
      <c r="Z8" s="58"/>
      <c r="AA8" s="190"/>
      <c r="AB8" s="65"/>
      <c r="AC8" s="58"/>
      <c r="AD8" s="58"/>
      <c r="AE8" s="58"/>
      <c r="AF8" s="58"/>
      <c r="AG8" s="58"/>
      <c r="AH8" s="58"/>
      <c r="AI8" s="58"/>
      <c r="AJ8" s="59"/>
      <c r="AK8" s="178"/>
      <c r="AL8" s="66"/>
      <c r="AM8" s="61"/>
      <c r="AN8" s="58"/>
      <c r="AO8" s="58"/>
      <c r="AP8" s="58"/>
      <c r="AQ8" s="58"/>
      <c r="AR8" s="58"/>
      <c r="AS8" s="58"/>
      <c r="AT8" s="58"/>
      <c r="AU8" s="179"/>
      <c r="AV8" s="65"/>
      <c r="AW8" s="58"/>
      <c r="AX8" s="58"/>
      <c r="AY8" s="58"/>
      <c r="AZ8" s="58"/>
      <c r="BA8" s="58"/>
      <c r="BB8" s="58"/>
      <c r="BC8" s="58"/>
      <c r="BD8" s="58"/>
      <c r="BE8" s="178"/>
      <c r="BF8" s="66"/>
      <c r="BG8" s="62"/>
      <c r="BH8" s="58"/>
      <c r="BI8" s="58"/>
    </row>
    <row r="9" spans="1:61" ht="16.5">
      <c r="A9" s="173" t="s">
        <v>65</v>
      </c>
      <c r="B9" s="175" t="s">
        <v>66</v>
      </c>
      <c r="C9" s="173"/>
      <c r="D9" s="175" t="s">
        <v>67</v>
      </c>
      <c r="E9" s="173"/>
      <c r="F9" s="175" t="s">
        <v>68</v>
      </c>
      <c r="G9" s="173"/>
      <c r="H9" s="223" t="s">
        <v>69</v>
      </c>
      <c r="I9" s="224"/>
      <c r="J9" s="225" t="s">
        <v>70</v>
      </c>
      <c r="K9" s="226"/>
      <c r="L9" s="225" t="s">
        <v>71</v>
      </c>
      <c r="M9" s="226"/>
      <c r="N9" s="225" t="s">
        <v>72</v>
      </c>
      <c r="O9" s="226"/>
      <c r="P9" s="227" t="s">
        <v>73</v>
      </c>
      <c r="Q9" s="224"/>
      <c r="R9" s="225" t="s">
        <v>74</v>
      </c>
      <c r="S9" s="228"/>
      <c r="T9" s="58"/>
      <c r="U9" s="190"/>
      <c r="V9" s="190"/>
      <c r="W9" s="190"/>
      <c r="X9" s="190"/>
      <c r="Y9" s="190"/>
      <c r="Z9" s="190"/>
      <c r="AA9" s="190"/>
      <c r="AB9" s="190"/>
      <c r="AC9" s="58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58"/>
      <c r="AO9" s="190"/>
      <c r="AP9" s="190"/>
      <c r="AQ9" s="190"/>
      <c r="AR9" s="190"/>
      <c r="AS9" s="190"/>
      <c r="AT9" s="190"/>
      <c r="AU9" s="190"/>
      <c r="AV9" s="190"/>
      <c r="AW9" s="58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58"/>
      <c r="BI9" s="58"/>
    </row>
    <row r="10" spans="1:61" ht="16.5">
      <c r="A10" s="174"/>
      <c r="B10" s="176" t="s">
        <v>75</v>
      </c>
      <c r="C10" s="177"/>
      <c r="D10" s="176" t="s">
        <v>76</v>
      </c>
      <c r="E10" s="177"/>
      <c r="F10" s="176" t="s">
        <v>77</v>
      </c>
      <c r="G10" s="177"/>
      <c r="H10" s="176" t="s">
        <v>78</v>
      </c>
      <c r="I10" s="229"/>
      <c r="J10" s="230" t="s">
        <v>79</v>
      </c>
      <c r="K10" s="229"/>
      <c r="L10" s="230" t="s">
        <v>80</v>
      </c>
      <c r="M10" s="229"/>
      <c r="N10" s="230" t="s">
        <v>81</v>
      </c>
      <c r="O10" s="229"/>
      <c r="P10" s="230" t="s">
        <v>82</v>
      </c>
      <c r="Q10" s="229"/>
      <c r="R10" s="230" t="s">
        <v>83</v>
      </c>
      <c r="S10" s="231"/>
      <c r="T10" s="62"/>
      <c r="U10" s="232"/>
      <c r="V10" s="232"/>
      <c r="W10" s="232"/>
      <c r="X10" s="232"/>
      <c r="Y10" s="232"/>
      <c r="Z10" s="232"/>
      <c r="AA10" s="232"/>
      <c r="AB10" s="232"/>
      <c r="AC10" s="6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62"/>
      <c r="AO10" s="232"/>
      <c r="AP10" s="232"/>
      <c r="AQ10" s="232"/>
      <c r="AR10" s="232"/>
      <c r="AS10" s="232"/>
      <c r="AT10" s="232"/>
      <c r="AU10" s="232"/>
      <c r="AV10" s="232"/>
      <c r="AW10" s="6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58"/>
      <c r="BI10" s="58"/>
    </row>
    <row r="11" spans="1:61" ht="16.5">
      <c r="A11" s="174" t="s">
        <v>84</v>
      </c>
      <c r="B11" s="67" t="s">
        <v>85</v>
      </c>
      <c r="C11" s="68" t="s">
        <v>86</v>
      </c>
      <c r="D11" s="69" t="s">
        <v>85</v>
      </c>
      <c r="E11" s="68" t="s">
        <v>86</v>
      </c>
      <c r="F11" s="69" t="s">
        <v>85</v>
      </c>
      <c r="G11" s="67" t="s">
        <v>86</v>
      </c>
      <c r="H11" s="67" t="s">
        <v>85</v>
      </c>
      <c r="I11" s="68" t="s">
        <v>86</v>
      </c>
      <c r="J11" s="69" t="s">
        <v>85</v>
      </c>
      <c r="K11" s="68" t="s">
        <v>86</v>
      </c>
      <c r="L11" s="69" t="s">
        <v>85</v>
      </c>
      <c r="M11" s="68" t="s">
        <v>86</v>
      </c>
      <c r="N11" s="69" t="s">
        <v>85</v>
      </c>
      <c r="O11" s="68" t="s">
        <v>86</v>
      </c>
      <c r="P11" s="69" t="s">
        <v>85</v>
      </c>
      <c r="Q11" s="67" t="s">
        <v>86</v>
      </c>
      <c r="R11" s="69" t="s">
        <v>85</v>
      </c>
      <c r="S11" s="68" t="s">
        <v>86</v>
      </c>
      <c r="T11" s="58"/>
      <c r="U11" s="70"/>
      <c r="V11" s="70"/>
      <c r="W11" s="70"/>
      <c r="X11" s="70"/>
      <c r="Y11" s="70"/>
      <c r="Z11" s="70"/>
      <c r="AA11" s="70"/>
      <c r="AB11" s="70"/>
      <c r="AC11" s="58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58"/>
      <c r="AO11" s="70"/>
      <c r="AP11" s="70"/>
      <c r="AQ11" s="70"/>
      <c r="AR11" s="70"/>
      <c r="AS11" s="70"/>
      <c r="AT11" s="70"/>
      <c r="AU11" s="70"/>
      <c r="AV11" s="70"/>
      <c r="AW11" s="58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58"/>
      <c r="BI11" s="58"/>
    </row>
    <row r="12" spans="1:61" ht="16.5">
      <c r="A12" s="233"/>
      <c r="B12" s="71" t="s">
        <v>87</v>
      </c>
      <c r="C12" s="72" t="s">
        <v>88</v>
      </c>
      <c r="D12" s="71" t="s">
        <v>87</v>
      </c>
      <c r="E12" s="72" t="s">
        <v>88</v>
      </c>
      <c r="F12" s="71" t="s">
        <v>87</v>
      </c>
      <c r="G12" s="72" t="s">
        <v>88</v>
      </c>
      <c r="H12" s="71" t="s">
        <v>87</v>
      </c>
      <c r="I12" s="72" t="s">
        <v>88</v>
      </c>
      <c r="J12" s="71" t="s">
        <v>87</v>
      </c>
      <c r="K12" s="72" t="s">
        <v>88</v>
      </c>
      <c r="L12" s="71" t="s">
        <v>87</v>
      </c>
      <c r="M12" s="72" t="s">
        <v>88</v>
      </c>
      <c r="N12" s="71" t="s">
        <v>87</v>
      </c>
      <c r="O12" s="72" t="s">
        <v>88</v>
      </c>
      <c r="P12" s="71" t="s">
        <v>87</v>
      </c>
      <c r="Q12" s="72" t="s">
        <v>88</v>
      </c>
      <c r="R12" s="71" t="s">
        <v>87</v>
      </c>
      <c r="S12" s="72" t="s">
        <v>88</v>
      </c>
      <c r="T12" s="62"/>
      <c r="U12" s="73"/>
      <c r="V12" s="73"/>
      <c r="W12" s="73"/>
      <c r="X12" s="73"/>
      <c r="Y12" s="73"/>
      <c r="Z12" s="73"/>
      <c r="AA12" s="73"/>
      <c r="AB12" s="73"/>
      <c r="AC12" s="62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62"/>
      <c r="AO12" s="73"/>
      <c r="AP12" s="73"/>
      <c r="AQ12" s="73"/>
      <c r="AR12" s="73"/>
      <c r="AS12" s="73"/>
      <c r="AT12" s="73"/>
      <c r="AU12" s="73"/>
      <c r="AV12" s="73"/>
      <c r="AW12" s="62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58"/>
      <c r="BI12" s="58"/>
    </row>
    <row r="13" spans="1:61" ht="16.5">
      <c r="A13" s="14" t="s">
        <v>28</v>
      </c>
      <c r="B13" s="74">
        <v>13127</v>
      </c>
      <c r="C13" s="74">
        <v>216534979</v>
      </c>
      <c r="D13" s="74">
        <v>3304</v>
      </c>
      <c r="E13" s="74">
        <v>45374349</v>
      </c>
      <c r="F13" s="74">
        <v>484</v>
      </c>
      <c r="G13" s="74">
        <v>17138503</v>
      </c>
      <c r="H13" s="74">
        <v>3834</v>
      </c>
      <c r="I13" s="74">
        <v>46422698</v>
      </c>
      <c r="J13" s="74">
        <v>248</v>
      </c>
      <c r="K13" s="74">
        <v>4132504</v>
      </c>
      <c r="L13" s="74">
        <v>4</v>
      </c>
      <c r="M13" s="74">
        <v>91901</v>
      </c>
      <c r="N13" s="74">
        <v>137</v>
      </c>
      <c r="O13" s="74">
        <v>2949703</v>
      </c>
      <c r="P13" s="75">
        <v>3</v>
      </c>
      <c r="Q13" s="75">
        <v>77577</v>
      </c>
      <c r="R13" s="74">
        <v>228</v>
      </c>
      <c r="S13" s="74">
        <v>6964137</v>
      </c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58"/>
      <c r="BI13" s="58"/>
    </row>
    <row r="14" spans="1:61" ht="16.5">
      <c r="A14" s="14" t="s">
        <v>29</v>
      </c>
      <c r="B14" s="74">
        <v>14317</v>
      </c>
      <c r="C14" s="74">
        <v>240123544</v>
      </c>
      <c r="D14" s="74">
        <v>3641</v>
      </c>
      <c r="E14" s="74">
        <v>48784782</v>
      </c>
      <c r="F14" s="74">
        <v>418</v>
      </c>
      <c r="G14" s="74">
        <v>15109176</v>
      </c>
      <c r="H14" s="74">
        <v>4490</v>
      </c>
      <c r="I14" s="74">
        <v>58146847</v>
      </c>
      <c r="J14" s="74">
        <v>183</v>
      </c>
      <c r="K14" s="74">
        <v>5113291</v>
      </c>
      <c r="L14" s="74">
        <v>13</v>
      </c>
      <c r="M14" s="74">
        <v>174987</v>
      </c>
      <c r="N14" s="74">
        <v>110</v>
      </c>
      <c r="O14" s="74">
        <v>2358313</v>
      </c>
      <c r="P14" s="74" t="s">
        <v>89</v>
      </c>
      <c r="Q14" s="74" t="s">
        <v>90</v>
      </c>
      <c r="R14" s="74">
        <v>263</v>
      </c>
      <c r="S14" s="74">
        <v>9321133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58"/>
      <c r="BI14" s="58"/>
    </row>
    <row r="15" spans="1:61" ht="16.5">
      <c r="A15" s="14" t="s">
        <v>30</v>
      </c>
      <c r="B15" s="74">
        <v>14753</v>
      </c>
      <c r="C15" s="74">
        <v>254746344</v>
      </c>
      <c r="D15" s="74">
        <v>3861</v>
      </c>
      <c r="E15" s="74">
        <v>52406521</v>
      </c>
      <c r="F15" s="74">
        <v>393</v>
      </c>
      <c r="G15" s="74">
        <v>12284970</v>
      </c>
      <c r="H15" s="74">
        <v>4702</v>
      </c>
      <c r="I15" s="74">
        <v>59489128</v>
      </c>
      <c r="J15" s="74">
        <v>119</v>
      </c>
      <c r="K15" s="74">
        <v>4028208</v>
      </c>
      <c r="L15" s="74">
        <v>35</v>
      </c>
      <c r="M15" s="74">
        <v>814403</v>
      </c>
      <c r="N15" s="74">
        <v>139</v>
      </c>
      <c r="O15" s="74">
        <v>3034341</v>
      </c>
      <c r="P15" s="75">
        <v>2</v>
      </c>
      <c r="Q15" s="75">
        <v>71891</v>
      </c>
      <c r="R15" s="74">
        <v>248</v>
      </c>
      <c r="S15" s="74">
        <v>10588665</v>
      </c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77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58"/>
      <c r="BI15" s="58"/>
    </row>
    <row r="16" spans="1:61" ht="16.5">
      <c r="A16" s="14" t="s">
        <v>31</v>
      </c>
      <c r="B16" s="74">
        <v>16345</v>
      </c>
      <c r="C16" s="74">
        <v>276368901</v>
      </c>
      <c r="D16" s="74">
        <v>4395</v>
      </c>
      <c r="E16" s="74">
        <v>56550043</v>
      </c>
      <c r="F16" s="74">
        <v>304</v>
      </c>
      <c r="G16" s="74">
        <v>10103651</v>
      </c>
      <c r="H16" s="74">
        <v>5417</v>
      </c>
      <c r="I16" s="74">
        <v>67795689</v>
      </c>
      <c r="J16" s="74">
        <v>96</v>
      </c>
      <c r="K16" s="74">
        <v>3496012</v>
      </c>
      <c r="L16" s="74">
        <v>16</v>
      </c>
      <c r="M16" s="74">
        <v>825167</v>
      </c>
      <c r="N16" s="74">
        <v>121</v>
      </c>
      <c r="O16" s="74">
        <v>3083139</v>
      </c>
      <c r="P16" s="74" t="s">
        <v>89</v>
      </c>
      <c r="Q16" s="74" t="s">
        <v>90</v>
      </c>
      <c r="R16" s="74">
        <v>248</v>
      </c>
      <c r="S16" s="74">
        <v>12262018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77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7"/>
      <c r="BA16" s="77"/>
      <c r="BB16" s="76"/>
      <c r="BC16" s="76"/>
      <c r="BD16" s="76"/>
      <c r="BE16" s="76"/>
      <c r="BF16" s="76"/>
      <c r="BG16" s="76"/>
      <c r="BH16" s="58"/>
      <c r="BI16" s="58"/>
    </row>
    <row r="17" spans="1:61" ht="16.5">
      <c r="A17" s="14" t="s">
        <v>32</v>
      </c>
      <c r="B17" s="74">
        <v>17498</v>
      </c>
      <c r="C17" s="74">
        <v>295413882</v>
      </c>
      <c r="D17" s="74">
        <v>4307</v>
      </c>
      <c r="E17" s="74">
        <v>56143823</v>
      </c>
      <c r="F17" s="74">
        <v>277</v>
      </c>
      <c r="G17" s="74">
        <v>11690010</v>
      </c>
      <c r="H17" s="74">
        <v>6204</v>
      </c>
      <c r="I17" s="74">
        <v>80095559</v>
      </c>
      <c r="J17" s="74">
        <v>123</v>
      </c>
      <c r="K17" s="74">
        <v>4203833</v>
      </c>
      <c r="L17" s="74">
        <v>22</v>
      </c>
      <c r="M17" s="74">
        <v>1174375</v>
      </c>
      <c r="N17" s="74">
        <v>102</v>
      </c>
      <c r="O17" s="74">
        <v>2348400</v>
      </c>
      <c r="P17" s="74" t="s">
        <v>89</v>
      </c>
      <c r="Q17" s="74" t="s">
        <v>90</v>
      </c>
      <c r="R17" s="20">
        <v>234</v>
      </c>
      <c r="S17" s="20">
        <v>14866318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58"/>
      <c r="BI17" s="58"/>
    </row>
    <row r="18" spans="1:61" ht="16.5">
      <c r="A18" s="14" t="s">
        <v>33</v>
      </c>
      <c r="B18" s="74">
        <v>18159</v>
      </c>
      <c r="C18" s="74">
        <v>299259708</v>
      </c>
      <c r="D18" s="74">
        <v>4431</v>
      </c>
      <c r="E18" s="74">
        <v>53935156</v>
      </c>
      <c r="F18" s="74">
        <v>190</v>
      </c>
      <c r="G18" s="74">
        <v>8919257</v>
      </c>
      <c r="H18" s="74">
        <v>6361</v>
      </c>
      <c r="I18" s="74">
        <v>84823409</v>
      </c>
      <c r="J18" s="74">
        <v>96</v>
      </c>
      <c r="K18" s="74">
        <v>3909536</v>
      </c>
      <c r="L18" s="74">
        <v>27</v>
      </c>
      <c r="M18" s="74">
        <v>1505329</v>
      </c>
      <c r="N18" s="74">
        <v>119</v>
      </c>
      <c r="O18" s="74">
        <v>2481764</v>
      </c>
      <c r="P18" s="20" t="s">
        <v>89</v>
      </c>
      <c r="Q18" s="20" t="s">
        <v>90</v>
      </c>
      <c r="R18" s="74">
        <v>205</v>
      </c>
      <c r="S18" s="74">
        <v>12868228</v>
      </c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58"/>
      <c r="BI18" s="58"/>
    </row>
    <row r="19" spans="1:61" ht="16.5">
      <c r="A19" s="14" t="s">
        <v>34</v>
      </c>
      <c r="B19" s="74">
        <v>18012</v>
      </c>
      <c r="C19" s="74">
        <v>309021498</v>
      </c>
      <c r="D19" s="74">
        <v>4332</v>
      </c>
      <c r="E19" s="74">
        <v>53177295</v>
      </c>
      <c r="F19" s="74">
        <v>145</v>
      </c>
      <c r="G19" s="74">
        <v>7154645</v>
      </c>
      <c r="H19" s="74">
        <v>6129</v>
      </c>
      <c r="I19" s="74">
        <v>85216754</v>
      </c>
      <c r="J19" s="74">
        <v>115</v>
      </c>
      <c r="K19" s="74">
        <v>5079509</v>
      </c>
      <c r="L19" s="74">
        <v>23</v>
      </c>
      <c r="M19" s="74">
        <v>1251914</v>
      </c>
      <c r="N19" s="74">
        <v>119</v>
      </c>
      <c r="O19" s="74">
        <v>2430567</v>
      </c>
      <c r="P19" s="20" t="s">
        <v>89</v>
      </c>
      <c r="Q19" s="20" t="s">
        <v>90</v>
      </c>
      <c r="R19" s="74">
        <v>202</v>
      </c>
      <c r="S19" s="74">
        <v>12530629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58"/>
      <c r="BI19" s="58"/>
    </row>
    <row r="20" spans="1:61" ht="16.5">
      <c r="A20" s="14" t="s">
        <v>35</v>
      </c>
      <c r="B20" s="74">
        <v>18196</v>
      </c>
      <c r="C20" s="74">
        <v>317905291</v>
      </c>
      <c r="D20" s="74">
        <v>4362</v>
      </c>
      <c r="E20" s="74">
        <v>53171396</v>
      </c>
      <c r="F20" s="74">
        <v>168</v>
      </c>
      <c r="G20" s="74">
        <v>8436871</v>
      </c>
      <c r="H20" s="74">
        <v>5955</v>
      </c>
      <c r="I20" s="74">
        <v>86542748</v>
      </c>
      <c r="J20" s="74">
        <v>156</v>
      </c>
      <c r="K20" s="74">
        <v>6811631</v>
      </c>
      <c r="L20" s="74">
        <v>6</v>
      </c>
      <c r="M20" s="74">
        <v>382892</v>
      </c>
      <c r="N20" s="74">
        <v>153</v>
      </c>
      <c r="O20" s="74">
        <v>2611582</v>
      </c>
      <c r="P20" s="20" t="s">
        <v>89</v>
      </c>
      <c r="Q20" s="20" t="s">
        <v>90</v>
      </c>
      <c r="R20" s="74">
        <v>231</v>
      </c>
      <c r="S20" s="74">
        <v>14324806</v>
      </c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  <c r="AK20" s="77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58"/>
      <c r="BI20" s="58"/>
    </row>
    <row r="21" spans="1:61" ht="16.5">
      <c r="A21" s="14" t="s">
        <v>36</v>
      </c>
      <c r="B21" s="74">
        <v>18241</v>
      </c>
      <c r="C21" s="74">
        <v>327674447</v>
      </c>
      <c r="D21" s="74">
        <v>4376</v>
      </c>
      <c r="E21" s="74">
        <v>51690754</v>
      </c>
      <c r="F21" s="74">
        <v>154</v>
      </c>
      <c r="G21" s="74">
        <v>7812309</v>
      </c>
      <c r="H21" s="74">
        <v>6068</v>
      </c>
      <c r="I21" s="74">
        <v>97127969</v>
      </c>
      <c r="J21" s="74">
        <v>220</v>
      </c>
      <c r="K21" s="74">
        <v>11103563</v>
      </c>
      <c r="L21" s="74">
        <v>10</v>
      </c>
      <c r="M21" s="74">
        <v>1059518</v>
      </c>
      <c r="N21" s="74">
        <v>118</v>
      </c>
      <c r="O21" s="74">
        <v>1968567</v>
      </c>
      <c r="P21" s="20" t="s">
        <v>89</v>
      </c>
      <c r="Q21" s="20" t="s">
        <v>90</v>
      </c>
      <c r="R21" s="74">
        <v>155</v>
      </c>
      <c r="S21" s="74">
        <v>11954470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K21" s="77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7"/>
      <c r="BA21" s="77"/>
      <c r="BB21" s="76"/>
      <c r="BC21" s="76"/>
      <c r="BD21" s="76"/>
      <c r="BE21" s="76"/>
      <c r="BF21" s="76"/>
      <c r="BG21" s="76"/>
      <c r="BH21" s="58"/>
      <c r="BI21" s="58"/>
    </row>
    <row r="22" spans="1:61" ht="16.5">
      <c r="A22" s="14" t="s">
        <v>37</v>
      </c>
      <c r="B22" s="74">
        <v>18878</v>
      </c>
      <c r="C22" s="74">
        <v>343221677</v>
      </c>
      <c r="D22" s="74">
        <v>4210</v>
      </c>
      <c r="E22" s="74">
        <v>45826257</v>
      </c>
      <c r="F22" s="74">
        <v>150</v>
      </c>
      <c r="G22" s="74">
        <v>5790933</v>
      </c>
      <c r="H22" s="74">
        <v>6265</v>
      </c>
      <c r="I22" s="74">
        <v>104166112</v>
      </c>
      <c r="J22" s="74">
        <v>262</v>
      </c>
      <c r="K22" s="74">
        <v>12913424</v>
      </c>
      <c r="L22" s="74">
        <v>10</v>
      </c>
      <c r="M22" s="74">
        <v>673287</v>
      </c>
      <c r="N22" s="74">
        <v>137</v>
      </c>
      <c r="O22" s="74">
        <v>2872247</v>
      </c>
      <c r="P22" s="20">
        <v>1</v>
      </c>
      <c r="Q22" s="20">
        <v>6556</v>
      </c>
      <c r="R22" s="74">
        <v>202</v>
      </c>
      <c r="S22" s="74">
        <v>16110786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77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7"/>
      <c r="BA22" s="77"/>
      <c r="BB22" s="76"/>
      <c r="BC22" s="76"/>
      <c r="BD22" s="76"/>
      <c r="BE22" s="76"/>
      <c r="BF22" s="76"/>
      <c r="BG22" s="76"/>
      <c r="BH22" s="58"/>
      <c r="BI22" s="58"/>
    </row>
    <row r="23" spans="1:61" ht="16.5">
      <c r="A23" s="14" t="s">
        <v>38</v>
      </c>
      <c r="B23" s="74">
        <v>19520</v>
      </c>
      <c r="C23" s="74">
        <v>352019106</v>
      </c>
      <c r="D23" s="74">
        <v>4505</v>
      </c>
      <c r="E23" s="74">
        <v>43770926</v>
      </c>
      <c r="F23" s="74">
        <v>141</v>
      </c>
      <c r="G23" s="74">
        <v>5511337</v>
      </c>
      <c r="H23" s="74">
        <v>6031</v>
      </c>
      <c r="I23" s="74">
        <v>102215308</v>
      </c>
      <c r="J23" s="74">
        <v>348</v>
      </c>
      <c r="K23" s="74">
        <v>19380382</v>
      </c>
      <c r="L23" s="74">
        <v>9</v>
      </c>
      <c r="M23" s="74">
        <v>785027</v>
      </c>
      <c r="N23" s="74">
        <v>107</v>
      </c>
      <c r="O23" s="74">
        <v>2481005</v>
      </c>
      <c r="P23" s="74" t="s">
        <v>89</v>
      </c>
      <c r="Q23" s="74" t="s">
        <v>90</v>
      </c>
      <c r="R23" s="74">
        <v>223</v>
      </c>
      <c r="S23" s="74">
        <v>17706349</v>
      </c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58"/>
      <c r="BI23" s="58"/>
    </row>
    <row r="24" spans="1:61" ht="16.5">
      <c r="A24" s="78" t="s">
        <v>91</v>
      </c>
      <c r="B24" s="74">
        <v>1542</v>
      </c>
      <c r="C24" s="74">
        <v>28441685</v>
      </c>
      <c r="D24" s="74">
        <v>347</v>
      </c>
      <c r="E24" s="74">
        <v>3794260</v>
      </c>
      <c r="F24" s="74">
        <v>11</v>
      </c>
      <c r="G24" s="74">
        <v>562513</v>
      </c>
      <c r="H24" s="74">
        <v>512</v>
      </c>
      <c r="I24" s="74">
        <v>8913756</v>
      </c>
      <c r="J24" s="74">
        <v>22</v>
      </c>
      <c r="K24" s="74">
        <v>1209951</v>
      </c>
      <c r="L24" s="20" t="s">
        <v>89</v>
      </c>
      <c r="M24" s="20" t="s">
        <v>92</v>
      </c>
      <c r="N24" s="74">
        <v>8</v>
      </c>
      <c r="O24" s="74">
        <v>176998</v>
      </c>
      <c r="P24" s="20" t="s">
        <v>89</v>
      </c>
      <c r="Q24" s="20" t="s">
        <v>90</v>
      </c>
      <c r="R24" s="74">
        <v>18</v>
      </c>
      <c r="S24" s="74">
        <v>1497114</v>
      </c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77"/>
      <c r="AL24" s="77"/>
      <c r="AM24" s="77"/>
      <c r="AN24" s="76"/>
      <c r="AO24" s="77"/>
      <c r="AP24" s="77"/>
      <c r="AQ24" s="76"/>
      <c r="AR24" s="76"/>
      <c r="AS24" s="76"/>
      <c r="AT24" s="76"/>
      <c r="AU24" s="76"/>
      <c r="AV24" s="76"/>
      <c r="AW24" s="76"/>
      <c r="AX24" s="76"/>
      <c r="AY24" s="76"/>
      <c r="AZ24" s="77"/>
      <c r="BA24" s="77"/>
      <c r="BB24" s="76"/>
      <c r="BC24" s="76"/>
      <c r="BD24" s="76"/>
      <c r="BE24" s="76"/>
      <c r="BF24" s="76"/>
      <c r="BG24" s="76"/>
      <c r="BH24" s="58"/>
      <c r="BI24" s="58"/>
    </row>
    <row r="25" spans="1:61" ht="16.5">
      <c r="A25" s="78" t="s">
        <v>93</v>
      </c>
      <c r="B25" s="74">
        <v>1583</v>
      </c>
      <c r="C25" s="74">
        <v>28052397</v>
      </c>
      <c r="D25" s="74">
        <v>331</v>
      </c>
      <c r="E25" s="74">
        <v>3168825</v>
      </c>
      <c r="F25" s="74">
        <v>16</v>
      </c>
      <c r="G25" s="74">
        <v>540896</v>
      </c>
      <c r="H25" s="74">
        <v>514</v>
      </c>
      <c r="I25" s="74">
        <v>8453392</v>
      </c>
      <c r="J25" s="74">
        <v>20</v>
      </c>
      <c r="K25" s="74">
        <v>1007306</v>
      </c>
      <c r="L25" s="74" t="s">
        <v>89</v>
      </c>
      <c r="M25" s="74" t="s">
        <v>92</v>
      </c>
      <c r="N25" s="74">
        <v>12</v>
      </c>
      <c r="O25" s="74">
        <v>305244</v>
      </c>
      <c r="P25" s="20" t="s">
        <v>89</v>
      </c>
      <c r="Q25" s="20" t="s">
        <v>90</v>
      </c>
      <c r="R25" s="74">
        <v>16</v>
      </c>
      <c r="S25" s="74">
        <v>1419917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77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7"/>
      <c r="BA25" s="77"/>
      <c r="BB25" s="76"/>
      <c r="BC25" s="76"/>
      <c r="BD25" s="76"/>
      <c r="BE25" s="76"/>
      <c r="BF25" s="76"/>
      <c r="BG25" s="76"/>
      <c r="BH25" s="58"/>
      <c r="BI25" s="58"/>
    </row>
    <row r="26" spans="1:61" ht="16.5">
      <c r="A26" s="78" t="s">
        <v>94</v>
      </c>
      <c r="B26" s="74">
        <v>1707</v>
      </c>
      <c r="C26" s="74">
        <v>29732627</v>
      </c>
      <c r="D26" s="74">
        <v>359</v>
      </c>
      <c r="E26" s="74">
        <v>3606433</v>
      </c>
      <c r="F26" s="74">
        <v>16</v>
      </c>
      <c r="G26" s="74">
        <v>661250</v>
      </c>
      <c r="H26" s="74">
        <v>544</v>
      </c>
      <c r="I26" s="74">
        <v>8940744</v>
      </c>
      <c r="J26" s="74">
        <v>23</v>
      </c>
      <c r="K26" s="74">
        <v>1393890</v>
      </c>
      <c r="L26" s="20">
        <v>1</v>
      </c>
      <c r="M26" s="20">
        <v>29083</v>
      </c>
      <c r="N26" s="74">
        <v>8</v>
      </c>
      <c r="O26" s="74">
        <v>209408</v>
      </c>
      <c r="P26" s="20" t="s">
        <v>89</v>
      </c>
      <c r="Q26" s="20" t="s">
        <v>90</v>
      </c>
      <c r="R26" s="74">
        <v>18</v>
      </c>
      <c r="S26" s="74">
        <v>1408130</v>
      </c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77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7"/>
      <c r="BA26" s="77"/>
      <c r="BB26" s="77"/>
      <c r="BC26" s="77"/>
      <c r="BD26" s="76"/>
      <c r="BE26" s="76"/>
      <c r="BF26" s="76"/>
      <c r="BG26" s="76"/>
      <c r="BH26" s="58"/>
      <c r="BI26" s="58"/>
    </row>
    <row r="27" spans="1:61" ht="16.5">
      <c r="A27" s="78" t="s">
        <v>95</v>
      </c>
      <c r="B27" s="74">
        <v>1636</v>
      </c>
      <c r="C27" s="74">
        <v>29043531</v>
      </c>
      <c r="D27" s="74">
        <v>365</v>
      </c>
      <c r="E27" s="74">
        <v>3678256</v>
      </c>
      <c r="F27" s="74">
        <v>11</v>
      </c>
      <c r="G27" s="74">
        <v>472464</v>
      </c>
      <c r="H27" s="74">
        <v>506</v>
      </c>
      <c r="I27" s="74">
        <v>7891344</v>
      </c>
      <c r="J27" s="74">
        <v>27</v>
      </c>
      <c r="K27" s="74">
        <v>1512545</v>
      </c>
      <c r="L27" s="20" t="s">
        <v>89</v>
      </c>
      <c r="M27" s="20" t="s">
        <v>92</v>
      </c>
      <c r="N27" s="74">
        <v>10</v>
      </c>
      <c r="O27" s="74">
        <v>218383</v>
      </c>
      <c r="P27" s="20" t="s">
        <v>89</v>
      </c>
      <c r="Q27" s="20" t="s">
        <v>90</v>
      </c>
      <c r="R27" s="74">
        <v>19</v>
      </c>
      <c r="S27" s="74">
        <v>1537878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77"/>
      <c r="AL27" s="77"/>
      <c r="AM27" s="77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7"/>
      <c r="BA27" s="77"/>
      <c r="BB27" s="76"/>
      <c r="BC27" s="76"/>
      <c r="BD27" s="76"/>
      <c r="BE27" s="76"/>
      <c r="BF27" s="76"/>
      <c r="BG27" s="76"/>
      <c r="BH27" s="58"/>
      <c r="BI27" s="58"/>
    </row>
    <row r="28" spans="1:61" ht="16.5">
      <c r="A28" s="78" t="s">
        <v>96</v>
      </c>
      <c r="B28" s="74">
        <v>1648</v>
      </c>
      <c r="C28" s="74">
        <v>29483648</v>
      </c>
      <c r="D28" s="74">
        <v>396</v>
      </c>
      <c r="E28" s="74">
        <v>3911205</v>
      </c>
      <c r="F28" s="74">
        <v>14</v>
      </c>
      <c r="G28" s="74">
        <v>679503</v>
      </c>
      <c r="H28" s="74">
        <v>516</v>
      </c>
      <c r="I28" s="74">
        <v>8667572</v>
      </c>
      <c r="J28" s="74">
        <v>34</v>
      </c>
      <c r="K28" s="74">
        <v>1974691</v>
      </c>
      <c r="L28" s="20">
        <v>1</v>
      </c>
      <c r="M28" s="20">
        <v>164251</v>
      </c>
      <c r="N28" s="74">
        <v>7</v>
      </c>
      <c r="O28" s="74">
        <v>140793</v>
      </c>
      <c r="P28" s="20" t="s">
        <v>89</v>
      </c>
      <c r="Q28" s="20" t="s">
        <v>90</v>
      </c>
      <c r="R28" s="74">
        <v>18</v>
      </c>
      <c r="S28" s="74">
        <v>1314823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7"/>
      <c r="AL28" s="76"/>
      <c r="AM28" s="76"/>
      <c r="AN28" s="76"/>
      <c r="AO28" s="77"/>
      <c r="AP28" s="77"/>
      <c r="AQ28" s="77"/>
      <c r="AR28" s="77"/>
      <c r="AS28" s="76"/>
      <c r="AT28" s="76"/>
      <c r="AU28" s="76"/>
      <c r="AV28" s="76"/>
      <c r="AW28" s="76"/>
      <c r="AX28" s="76"/>
      <c r="AY28" s="76"/>
      <c r="AZ28" s="77"/>
      <c r="BA28" s="77"/>
      <c r="BB28" s="76"/>
      <c r="BC28" s="76"/>
      <c r="BD28" s="76"/>
      <c r="BE28" s="76"/>
      <c r="BF28" s="76"/>
      <c r="BG28" s="76"/>
      <c r="BH28" s="58"/>
      <c r="BI28" s="58"/>
    </row>
    <row r="29" spans="1:61" ht="16.5">
      <c r="A29" s="78" t="s">
        <v>97</v>
      </c>
      <c r="B29" s="74">
        <v>1629</v>
      </c>
      <c r="C29" s="74">
        <v>29149190</v>
      </c>
      <c r="D29" s="74">
        <v>388</v>
      </c>
      <c r="E29" s="74">
        <v>3936326</v>
      </c>
      <c r="F29" s="74">
        <v>12</v>
      </c>
      <c r="G29" s="74">
        <v>562559</v>
      </c>
      <c r="H29" s="74">
        <v>497</v>
      </c>
      <c r="I29" s="74">
        <v>8720377</v>
      </c>
      <c r="J29" s="74">
        <v>34</v>
      </c>
      <c r="K29" s="74">
        <v>1925726</v>
      </c>
      <c r="L29" s="20" t="s">
        <v>89</v>
      </c>
      <c r="M29" s="20" t="s">
        <v>92</v>
      </c>
      <c r="N29" s="74">
        <v>10</v>
      </c>
      <c r="O29" s="74">
        <v>259031</v>
      </c>
      <c r="P29" s="20" t="s">
        <v>89</v>
      </c>
      <c r="Q29" s="20" t="s">
        <v>90</v>
      </c>
      <c r="R29" s="74">
        <v>18</v>
      </c>
      <c r="S29" s="74">
        <v>1497475</v>
      </c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77"/>
      <c r="AL29" s="76"/>
      <c r="AM29" s="76"/>
      <c r="AN29" s="76"/>
      <c r="AO29" s="77"/>
      <c r="AP29" s="77"/>
      <c r="AQ29" s="77"/>
      <c r="AR29" s="77"/>
      <c r="AS29" s="76"/>
      <c r="AT29" s="76"/>
      <c r="AU29" s="76"/>
      <c r="AV29" s="76"/>
      <c r="AW29" s="76"/>
      <c r="AX29" s="76"/>
      <c r="AY29" s="76"/>
      <c r="AZ29" s="77"/>
      <c r="BA29" s="77"/>
      <c r="BB29" s="77"/>
      <c r="BC29" s="77"/>
      <c r="BD29" s="76"/>
      <c r="BE29" s="76"/>
      <c r="BF29" s="76"/>
      <c r="BG29" s="76"/>
      <c r="BH29" s="58"/>
      <c r="BI29" s="58"/>
    </row>
    <row r="30" spans="1:61" ht="16.5">
      <c r="A30" s="78" t="s">
        <v>98</v>
      </c>
      <c r="B30" s="74">
        <v>1646</v>
      </c>
      <c r="C30" s="74">
        <v>28658257</v>
      </c>
      <c r="D30" s="74">
        <v>379</v>
      </c>
      <c r="E30" s="74">
        <v>3538379</v>
      </c>
      <c r="F30" s="74">
        <v>7</v>
      </c>
      <c r="G30" s="74">
        <v>276339</v>
      </c>
      <c r="H30" s="74">
        <v>495</v>
      </c>
      <c r="I30" s="74">
        <v>7975224</v>
      </c>
      <c r="J30" s="74">
        <v>35</v>
      </c>
      <c r="K30" s="74">
        <v>1828651</v>
      </c>
      <c r="L30" s="74">
        <v>1</v>
      </c>
      <c r="M30" s="74">
        <v>50757</v>
      </c>
      <c r="N30" s="74">
        <v>8</v>
      </c>
      <c r="O30" s="74">
        <v>172276</v>
      </c>
      <c r="P30" s="74" t="s">
        <v>89</v>
      </c>
      <c r="Q30" s="74" t="s">
        <v>90</v>
      </c>
      <c r="R30" s="74">
        <v>20</v>
      </c>
      <c r="S30" s="74">
        <v>1540751</v>
      </c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77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7"/>
      <c r="BA30" s="77"/>
      <c r="BB30" s="76"/>
      <c r="BC30" s="76"/>
      <c r="BD30" s="76"/>
      <c r="BE30" s="76"/>
      <c r="BF30" s="76"/>
      <c r="BG30" s="76"/>
      <c r="BH30" s="58"/>
      <c r="BI30" s="58"/>
    </row>
    <row r="31" spans="1:61" ht="16.5">
      <c r="A31" s="78" t="s">
        <v>99</v>
      </c>
      <c r="B31" s="74">
        <v>1632</v>
      </c>
      <c r="C31" s="74">
        <v>30291870</v>
      </c>
      <c r="D31" s="74">
        <v>367</v>
      </c>
      <c r="E31" s="74">
        <v>3690049</v>
      </c>
      <c r="F31" s="74">
        <v>11</v>
      </c>
      <c r="G31" s="74">
        <v>276828</v>
      </c>
      <c r="H31" s="74">
        <v>471</v>
      </c>
      <c r="I31" s="74">
        <v>8199374</v>
      </c>
      <c r="J31" s="74">
        <v>30</v>
      </c>
      <c r="K31" s="74">
        <v>1716024</v>
      </c>
      <c r="L31" s="74">
        <v>5</v>
      </c>
      <c r="M31" s="74">
        <v>376685</v>
      </c>
      <c r="N31" s="74">
        <v>7</v>
      </c>
      <c r="O31" s="74">
        <v>172817</v>
      </c>
      <c r="P31" s="74" t="s">
        <v>89</v>
      </c>
      <c r="Q31" s="74" t="s">
        <v>90</v>
      </c>
      <c r="R31" s="74">
        <v>18</v>
      </c>
      <c r="S31" s="74">
        <v>1380270</v>
      </c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77"/>
      <c r="AL31" s="76"/>
      <c r="AM31" s="76"/>
      <c r="AN31" s="76"/>
      <c r="AO31" s="76"/>
      <c r="AP31" s="76"/>
      <c r="AQ31" s="77"/>
      <c r="AR31" s="77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58"/>
      <c r="BI31" s="58"/>
    </row>
    <row r="32" spans="1:61" ht="16.5">
      <c r="A32" s="78" t="s">
        <v>100</v>
      </c>
      <c r="B32" s="74">
        <v>1613</v>
      </c>
      <c r="C32" s="74">
        <v>29603654</v>
      </c>
      <c r="D32" s="74">
        <v>424</v>
      </c>
      <c r="E32" s="74">
        <v>3935362</v>
      </c>
      <c r="F32" s="74">
        <v>8</v>
      </c>
      <c r="G32" s="74">
        <v>304553</v>
      </c>
      <c r="H32" s="74">
        <v>470</v>
      </c>
      <c r="I32" s="74">
        <v>8802291</v>
      </c>
      <c r="J32" s="74">
        <v>32</v>
      </c>
      <c r="K32" s="74">
        <v>1873733</v>
      </c>
      <c r="L32" s="74" t="s">
        <v>89</v>
      </c>
      <c r="M32" s="74" t="s">
        <v>92</v>
      </c>
      <c r="N32" s="74">
        <v>7</v>
      </c>
      <c r="O32" s="74">
        <v>120439</v>
      </c>
      <c r="P32" s="74" t="s">
        <v>89</v>
      </c>
      <c r="Q32" s="74" t="s">
        <v>90</v>
      </c>
      <c r="R32" s="74">
        <v>16</v>
      </c>
      <c r="S32" s="74">
        <v>1227797</v>
      </c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9"/>
      <c r="AH32" s="76"/>
      <c r="AI32" s="76"/>
      <c r="AJ32" s="77"/>
      <c r="AK32" s="77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7"/>
      <c r="BA32" s="77"/>
      <c r="BB32" s="76"/>
      <c r="BC32" s="76"/>
      <c r="BD32" s="76"/>
      <c r="BE32" s="76"/>
      <c r="BF32" s="76"/>
      <c r="BG32" s="76"/>
      <c r="BH32" s="58"/>
      <c r="BI32" s="58"/>
    </row>
    <row r="33" spans="1:61" ht="16.5">
      <c r="A33" s="78" t="s">
        <v>101</v>
      </c>
      <c r="B33" s="74">
        <v>1709</v>
      </c>
      <c r="C33" s="74">
        <v>30621904</v>
      </c>
      <c r="D33" s="74">
        <v>439</v>
      </c>
      <c r="E33" s="74">
        <v>3593583</v>
      </c>
      <c r="F33" s="74">
        <v>8</v>
      </c>
      <c r="G33" s="74">
        <v>338260</v>
      </c>
      <c r="H33" s="74">
        <v>501</v>
      </c>
      <c r="I33" s="74">
        <v>8667613</v>
      </c>
      <c r="J33" s="74">
        <v>33</v>
      </c>
      <c r="K33" s="74">
        <v>1818410</v>
      </c>
      <c r="L33" s="74" t="s">
        <v>89</v>
      </c>
      <c r="M33" s="74" t="s">
        <v>92</v>
      </c>
      <c r="N33" s="74">
        <v>10</v>
      </c>
      <c r="O33" s="74">
        <v>274589</v>
      </c>
      <c r="P33" s="74" t="s">
        <v>89</v>
      </c>
      <c r="Q33" s="74" t="s">
        <v>90</v>
      </c>
      <c r="R33" s="74">
        <v>23</v>
      </c>
      <c r="S33" s="74">
        <v>1818302</v>
      </c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7"/>
      <c r="AL33" s="76"/>
      <c r="AM33" s="76"/>
      <c r="AN33" s="76"/>
      <c r="AO33" s="76"/>
      <c r="AP33" s="76"/>
      <c r="AQ33" s="76"/>
      <c r="AR33" s="76"/>
      <c r="AS33" s="77"/>
      <c r="AT33" s="77"/>
      <c r="AU33" s="76"/>
      <c r="AV33" s="76"/>
      <c r="AW33" s="76"/>
      <c r="AX33" s="76"/>
      <c r="AY33" s="76"/>
      <c r="AZ33" s="77"/>
      <c r="BA33" s="77"/>
      <c r="BB33" s="76"/>
      <c r="BC33" s="76"/>
      <c r="BD33" s="76"/>
      <c r="BE33" s="76"/>
      <c r="BF33" s="76"/>
      <c r="BG33" s="76"/>
      <c r="BH33" s="58"/>
      <c r="BI33" s="58"/>
    </row>
    <row r="34" spans="1:61" ht="16.5">
      <c r="A34" s="78" t="s">
        <v>102</v>
      </c>
      <c r="B34" s="74">
        <v>1588</v>
      </c>
      <c r="C34" s="74">
        <v>28839455</v>
      </c>
      <c r="D34" s="74">
        <v>366</v>
      </c>
      <c r="E34" s="74">
        <v>3599639</v>
      </c>
      <c r="F34" s="74">
        <v>10</v>
      </c>
      <c r="G34" s="74">
        <v>311071</v>
      </c>
      <c r="H34" s="74">
        <v>492</v>
      </c>
      <c r="I34" s="74">
        <v>8206841</v>
      </c>
      <c r="J34" s="74">
        <v>26</v>
      </c>
      <c r="K34" s="74">
        <v>1243951</v>
      </c>
      <c r="L34" s="74">
        <v>1</v>
      </c>
      <c r="M34" s="74">
        <v>164251</v>
      </c>
      <c r="N34" s="74">
        <v>11</v>
      </c>
      <c r="O34" s="74">
        <v>195067</v>
      </c>
      <c r="P34" s="74" t="s">
        <v>89</v>
      </c>
      <c r="Q34" s="74" t="s">
        <v>90</v>
      </c>
      <c r="R34" s="74">
        <v>20</v>
      </c>
      <c r="S34" s="74">
        <v>1623334</v>
      </c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7"/>
      <c r="AL34" s="76"/>
      <c r="AM34" s="76"/>
      <c r="AN34" s="76"/>
      <c r="AO34" s="76"/>
      <c r="AP34" s="76"/>
      <c r="AQ34" s="76"/>
      <c r="AR34" s="76"/>
      <c r="AS34" s="77"/>
      <c r="AT34" s="77"/>
      <c r="AU34" s="76"/>
      <c r="AV34" s="76"/>
      <c r="AW34" s="76"/>
      <c r="AX34" s="76"/>
      <c r="AY34" s="76"/>
      <c r="AZ34" s="77"/>
      <c r="BA34" s="77"/>
      <c r="BB34" s="76"/>
      <c r="BC34" s="76"/>
      <c r="BD34" s="76"/>
      <c r="BE34" s="76"/>
      <c r="BF34" s="76"/>
      <c r="BG34" s="76"/>
      <c r="BH34" s="58"/>
      <c r="BI34" s="58"/>
    </row>
    <row r="35" spans="1:61" ht="16.5">
      <c r="A35" s="80" t="s">
        <v>103</v>
      </c>
      <c r="B35" s="81">
        <v>1587</v>
      </c>
      <c r="C35" s="81">
        <v>30100888</v>
      </c>
      <c r="D35" s="81">
        <v>344</v>
      </c>
      <c r="E35" s="81">
        <v>3318609</v>
      </c>
      <c r="F35" s="81">
        <v>17</v>
      </c>
      <c r="G35" s="81">
        <v>525101</v>
      </c>
      <c r="H35" s="81">
        <v>513</v>
      </c>
      <c r="I35" s="81">
        <v>8776780</v>
      </c>
      <c r="J35" s="81">
        <v>32</v>
      </c>
      <c r="K35" s="81">
        <v>1875504</v>
      </c>
      <c r="L35" s="81" t="s">
        <v>89</v>
      </c>
      <c r="M35" s="81" t="s">
        <v>92</v>
      </c>
      <c r="N35" s="81">
        <v>9</v>
      </c>
      <c r="O35" s="81">
        <v>235960</v>
      </c>
      <c r="P35" s="81" t="s">
        <v>89</v>
      </c>
      <c r="Q35" s="81" t="s">
        <v>90</v>
      </c>
      <c r="R35" s="81">
        <v>19</v>
      </c>
      <c r="S35" s="81">
        <v>1440558</v>
      </c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7"/>
      <c r="AL35" s="76"/>
      <c r="AM35" s="76"/>
      <c r="AN35" s="76"/>
      <c r="AO35" s="76"/>
      <c r="AP35" s="76"/>
      <c r="AQ35" s="76"/>
      <c r="AR35" s="76"/>
      <c r="AS35" s="77"/>
      <c r="AT35" s="77"/>
      <c r="AU35" s="76"/>
      <c r="AV35" s="76"/>
      <c r="AW35" s="76"/>
      <c r="AX35" s="76"/>
      <c r="AY35" s="76"/>
      <c r="AZ35" s="77"/>
      <c r="BA35" s="77"/>
      <c r="BB35" s="77"/>
      <c r="BC35" s="77"/>
      <c r="BD35" s="76"/>
      <c r="BE35" s="76"/>
      <c r="BF35" s="76"/>
      <c r="BG35" s="76"/>
      <c r="BH35" s="58"/>
      <c r="BI35" s="58"/>
    </row>
    <row r="36" spans="1:61" ht="16.5">
      <c r="A36" s="234" t="s">
        <v>104</v>
      </c>
      <c r="B36" s="234"/>
      <c r="C36" s="234"/>
      <c r="D36" s="234"/>
      <c r="E36" s="234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60"/>
      <c r="BE36" s="58"/>
      <c r="BF36" s="58"/>
      <c r="BG36" s="58"/>
      <c r="BH36" s="58"/>
      <c r="BI36" s="58"/>
    </row>
    <row r="37" spans="1:61" ht="16.5">
      <c r="A37" s="56"/>
      <c r="B37" s="56"/>
      <c r="C37" s="56"/>
      <c r="D37" s="56"/>
      <c r="E37" s="50" t="s">
        <v>105</v>
      </c>
      <c r="F37" s="56"/>
      <c r="G37" s="56"/>
      <c r="H37" s="56"/>
      <c r="I37" s="56"/>
      <c r="J37" s="56"/>
      <c r="K37" s="56"/>
      <c r="L37" s="56"/>
      <c r="M37" s="56"/>
      <c r="N37" s="56"/>
      <c r="O37" s="50" t="s">
        <v>106</v>
      </c>
      <c r="P37" s="56"/>
      <c r="Q37" s="56"/>
      <c r="R37" s="56"/>
      <c r="S37" s="56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</row>
    <row r="38" spans="1:3" ht="16.5">
      <c r="A38" s="52"/>
      <c r="B38" s="52"/>
      <c r="C38" s="52"/>
    </row>
    <row r="39" ht="16.5">
      <c r="A39" t="s">
        <v>107</v>
      </c>
    </row>
    <row r="40" spans="1:22" ht="16.5">
      <c r="A40" s="51"/>
      <c r="B40" s="181" t="s">
        <v>108</v>
      </c>
      <c r="C40" s="181"/>
      <c r="D40" s="181"/>
      <c r="E40" s="181"/>
      <c r="F40" s="181"/>
      <c r="G40" s="181"/>
      <c r="H40" s="181"/>
      <c r="I40" s="181"/>
      <c r="J40" s="235" t="s">
        <v>109</v>
      </c>
      <c r="K40" s="235"/>
      <c r="L40" s="235"/>
      <c r="M40" s="235"/>
      <c r="N40" s="235"/>
      <c r="O40" s="235"/>
      <c r="P40" s="235"/>
      <c r="Q40" s="235"/>
      <c r="R40" s="235"/>
      <c r="S40" s="235"/>
      <c r="T40" s="54"/>
      <c r="U40" s="54"/>
      <c r="V40" s="54"/>
    </row>
    <row r="41" spans="1:22" ht="16.5">
      <c r="A41" s="56"/>
      <c r="B41" s="56"/>
      <c r="C41" s="56"/>
      <c r="D41" s="56"/>
      <c r="E41" s="56"/>
      <c r="F41" s="56"/>
      <c r="G41" s="56"/>
      <c r="H41" s="236" t="s">
        <v>59</v>
      </c>
      <c r="I41" s="57" t="s">
        <v>60</v>
      </c>
      <c r="J41" s="56"/>
      <c r="K41" s="56"/>
      <c r="L41" s="56"/>
      <c r="M41" s="56"/>
      <c r="N41" s="56"/>
      <c r="O41" s="56"/>
      <c r="P41" s="56"/>
      <c r="Q41" s="187" t="s">
        <v>110</v>
      </c>
      <c r="R41" s="189" t="s">
        <v>62</v>
      </c>
      <c r="S41" s="189"/>
      <c r="T41" s="58"/>
      <c r="U41" s="58"/>
      <c r="V41" s="58"/>
    </row>
    <row r="42" spans="1:22" ht="16.5">
      <c r="A42" s="56"/>
      <c r="B42" s="56"/>
      <c r="C42" s="56"/>
      <c r="D42" s="56"/>
      <c r="E42" s="56"/>
      <c r="F42" s="56"/>
      <c r="G42" s="56"/>
      <c r="H42" s="237"/>
      <c r="I42" s="63" t="s">
        <v>63</v>
      </c>
      <c r="J42" s="56"/>
      <c r="K42" s="56"/>
      <c r="L42" s="56"/>
      <c r="M42" s="56"/>
      <c r="N42" s="56"/>
      <c r="O42" s="56"/>
      <c r="P42" s="82"/>
      <c r="Q42" s="188"/>
      <c r="R42" s="180" t="s">
        <v>64</v>
      </c>
      <c r="S42" s="180"/>
      <c r="T42" s="58"/>
      <c r="U42" s="58"/>
      <c r="V42" s="58"/>
    </row>
    <row r="43" spans="1:22" ht="16.5">
      <c r="A43" s="173" t="s">
        <v>65</v>
      </c>
      <c r="B43" s="175" t="s">
        <v>111</v>
      </c>
      <c r="C43" s="226"/>
      <c r="D43" s="225" t="s">
        <v>112</v>
      </c>
      <c r="E43" s="226"/>
      <c r="F43" s="225" t="s">
        <v>113</v>
      </c>
      <c r="G43" s="226"/>
      <c r="H43" s="227" t="s">
        <v>114</v>
      </c>
      <c r="I43" s="224"/>
      <c r="J43" s="225" t="s">
        <v>115</v>
      </c>
      <c r="K43" s="226"/>
      <c r="L43" s="225" t="s">
        <v>116</v>
      </c>
      <c r="M43" s="226"/>
      <c r="N43" s="225" t="s">
        <v>117</v>
      </c>
      <c r="O43" s="226"/>
      <c r="P43" s="225" t="s">
        <v>118</v>
      </c>
      <c r="Q43" s="226"/>
      <c r="R43" s="225" t="s">
        <v>119</v>
      </c>
      <c r="S43" s="226"/>
      <c r="T43" s="58"/>
      <c r="U43" s="58"/>
      <c r="V43" s="58"/>
    </row>
    <row r="44" spans="1:22" ht="16.5">
      <c r="A44" s="174"/>
      <c r="B44" s="176" t="s">
        <v>120</v>
      </c>
      <c r="C44" s="229"/>
      <c r="D44" s="230" t="s">
        <v>121</v>
      </c>
      <c r="E44" s="229"/>
      <c r="F44" s="230" t="s">
        <v>122</v>
      </c>
      <c r="G44" s="229"/>
      <c r="H44" s="230" t="s">
        <v>123</v>
      </c>
      <c r="I44" s="229"/>
      <c r="J44" s="230" t="s">
        <v>124</v>
      </c>
      <c r="K44" s="229"/>
      <c r="L44" s="230" t="s">
        <v>125</v>
      </c>
      <c r="M44" s="229"/>
      <c r="N44" s="230" t="s">
        <v>126</v>
      </c>
      <c r="O44" s="229"/>
      <c r="P44" s="230" t="s">
        <v>127</v>
      </c>
      <c r="Q44" s="229"/>
      <c r="R44" s="230" t="s">
        <v>128</v>
      </c>
      <c r="S44" s="229"/>
      <c r="T44" s="62"/>
      <c r="U44" s="58"/>
      <c r="V44" s="58"/>
    </row>
    <row r="45" spans="1:22" ht="16.5">
      <c r="A45" s="174" t="s">
        <v>84</v>
      </c>
      <c r="B45" s="67" t="s">
        <v>85</v>
      </c>
      <c r="C45" s="68" t="s">
        <v>86</v>
      </c>
      <c r="D45" s="69" t="s">
        <v>85</v>
      </c>
      <c r="E45" s="68" t="s">
        <v>86</v>
      </c>
      <c r="F45" s="69" t="s">
        <v>85</v>
      </c>
      <c r="G45" s="68" t="s">
        <v>86</v>
      </c>
      <c r="H45" s="69" t="s">
        <v>85</v>
      </c>
      <c r="I45" s="67" t="s">
        <v>86</v>
      </c>
      <c r="J45" s="67" t="s">
        <v>85</v>
      </c>
      <c r="K45" s="68" t="s">
        <v>86</v>
      </c>
      <c r="L45" s="69" t="s">
        <v>85</v>
      </c>
      <c r="M45" s="68" t="s">
        <v>86</v>
      </c>
      <c r="N45" s="69" t="s">
        <v>85</v>
      </c>
      <c r="O45" s="68" t="s">
        <v>86</v>
      </c>
      <c r="P45" s="69" t="s">
        <v>85</v>
      </c>
      <c r="Q45" s="68" t="s">
        <v>86</v>
      </c>
      <c r="R45" s="69" t="s">
        <v>85</v>
      </c>
      <c r="S45" s="67" t="s">
        <v>86</v>
      </c>
      <c r="T45" s="58"/>
      <c r="U45" s="58"/>
      <c r="V45" s="58"/>
    </row>
    <row r="46" spans="1:22" ht="16.5">
      <c r="A46" s="233"/>
      <c r="B46" s="85" t="s">
        <v>87</v>
      </c>
      <c r="C46" s="72" t="s">
        <v>88</v>
      </c>
      <c r="D46" s="71" t="s">
        <v>87</v>
      </c>
      <c r="E46" s="72" t="s">
        <v>88</v>
      </c>
      <c r="F46" s="71" t="s">
        <v>87</v>
      </c>
      <c r="G46" s="72" t="s">
        <v>88</v>
      </c>
      <c r="H46" s="71" t="s">
        <v>87</v>
      </c>
      <c r="I46" s="85" t="s">
        <v>88</v>
      </c>
      <c r="J46" s="85" t="s">
        <v>87</v>
      </c>
      <c r="K46" s="85" t="s">
        <v>88</v>
      </c>
      <c r="L46" s="85" t="s">
        <v>87</v>
      </c>
      <c r="M46" s="85" t="s">
        <v>88</v>
      </c>
      <c r="N46" s="85" t="s">
        <v>87</v>
      </c>
      <c r="O46" s="85" t="s">
        <v>88</v>
      </c>
      <c r="P46" s="85" t="s">
        <v>87</v>
      </c>
      <c r="Q46" s="85" t="s">
        <v>88</v>
      </c>
      <c r="R46" s="85" t="s">
        <v>87</v>
      </c>
      <c r="S46" s="85" t="s">
        <v>88</v>
      </c>
      <c r="T46" s="62"/>
      <c r="U46" s="58"/>
      <c r="V46" s="58"/>
    </row>
    <row r="47" spans="1:22" ht="16.5">
      <c r="A47" s="14" t="s">
        <v>28</v>
      </c>
      <c r="B47" s="74">
        <v>81</v>
      </c>
      <c r="C47" s="74">
        <v>1724622</v>
      </c>
      <c r="D47" s="74">
        <v>187</v>
      </c>
      <c r="E47" s="74">
        <v>4505429</v>
      </c>
      <c r="F47" s="74">
        <v>1069</v>
      </c>
      <c r="G47" s="74">
        <v>29283980</v>
      </c>
      <c r="H47" s="74">
        <v>119</v>
      </c>
      <c r="I47" s="74">
        <v>2025823</v>
      </c>
      <c r="J47" s="74">
        <v>315</v>
      </c>
      <c r="K47" s="74">
        <v>6612996</v>
      </c>
      <c r="L47" s="74">
        <v>284</v>
      </c>
      <c r="M47" s="74">
        <v>6616329</v>
      </c>
      <c r="N47" s="74">
        <v>271</v>
      </c>
      <c r="O47" s="74">
        <v>7561736</v>
      </c>
      <c r="P47" s="74">
        <v>6</v>
      </c>
      <c r="Q47" s="74">
        <v>215418</v>
      </c>
      <c r="R47" s="74">
        <v>12</v>
      </c>
      <c r="S47" s="74">
        <v>351838</v>
      </c>
      <c r="T47" s="76"/>
      <c r="U47" s="58"/>
      <c r="V47" s="58"/>
    </row>
    <row r="48" spans="1:22" ht="16.5">
      <c r="A48" s="14" t="s">
        <v>29</v>
      </c>
      <c r="B48" s="74">
        <v>147</v>
      </c>
      <c r="C48" s="74">
        <v>4479519</v>
      </c>
      <c r="D48" s="74">
        <v>191</v>
      </c>
      <c r="E48" s="74">
        <v>5296740</v>
      </c>
      <c r="F48" s="74">
        <v>1055</v>
      </c>
      <c r="G48" s="74">
        <v>28537956</v>
      </c>
      <c r="H48" s="74">
        <v>101</v>
      </c>
      <c r="I48" s="74">
        <v>1882570</v>
      </c>
      <c r="J48" s="74">
        <v>346</v>
      </c>
      <c r="K48" s="74">
        <v>6736060</v>
      </c>
      <c r="L48" s="74">
        <v>228</v>
      </c>
      <c r="M48" s="74">
        <v>5118264</v>
      </c>
      <c r="N48" s="74">
        <v>309</v>
      </c>
      <c r="O48" s="74">
        <v>8346874</v>
      </c>
      <c r="P48" s="74" t="s">
        <v>129</v>
      </c>
      <c r="Q48" s="74" t="s">
        <v>130</v>
      </c>
      <c r="R48" s="74">
        <v>14</v>
      </c>
      <c r="S48" s="74">
        <v>559348</v>
      </c>
      <c r="T48" s="76"/>
      <c r="U48" s="58"/>
      <c r="V48" s="58"/>
    </row>
    <row r="49" spans="1:22" ht="16.5">
      <c r="A49" s="14" t="s">
        <v>30</v>
      </c>
      <c r="B49" s="74">
        <v>109</v>
      </c>
      <c r="C49" s="74">
        <v>3781706</v>
      </c>
      <c r="D49" s="74">
        <v>191</v>
      </c>
      <c r="E49" s="74">
        <v>5339389</v>
      </c>
      <c r="F49" s="74">
        <v>1238</v>
      </c>
      <c r="G49" s="74">
        <v>33346916</v>
      </c>
      <c r="H49" s="74">
        <v>96</v>
      </c>
      <c r="I49" s="74">
        <v>1521126</v>
      </c>
      <c r="J49" s="74">
        <v>328</v>
      </c>
      <c r="K49" s="74">
        <v>7433759</v>
      </c>
      <c r="L49" s="74">
        <v>230</v>
      </c>
      <c r="M49" s="74">
        <v>5117680</v>
      </c>
      <c r="N49" s="74">
        <v>352</v>
      </c>
      <c r="O49" s="74">
        <v>9450041</v>
      </c>
      <c r="P49" s="20" t="s">
        <v>129</v>
      </c>
      <c r="Q49" s="86" t="s">
        <v>90</v>
      </c>
      <c r="R49" s="74">
        <v>16</v>
      </c>
      <c r="S49" s="74">
        <v>403181</v>
      </c>
      <c r="T49" s="76"/>
      <c r="U49" s="58"/>
      <c r="V49" s="58"/>
    </row>
    <row r="50" spans="1:22" ht="16.5">
      <c r="A50" s="14" t="s">
        <v>31</v>
      </c>
      <c r="B50" s="74">
        <v>127</v>
      </c>
      <c r="C50" s="74">
        <v>4132235</v>
      </c>
      <c r="D50" s="74">
        <v>226</v>
      </c>
      <c r="E50" s="74">
        <v>7429450</v>
      </c>
      <c r="F50" s="74">
        <v>1076</v>
      </c>
      <c r="G50" s="74">
        <v>30912195</v>
      </c>
      <c r="H50" s="74">
        <v>102</v>
      </c>
      <c r="I50" s="74">
        <v>1603022</v>
      </c>
      <c r="J50" s="74">
        <v>383</v>
      </c>
      <c r="K50" s="74">
        <v>9335907</v>
      </c>
      <c r="L50" s="74">
        <v>232</v>
      </c>
      <c r="M50" s="74">
        <v>4866718</v>
      </c>
      <c r="N50" s="74">
        <v>316</v>
      </c>
      <c r="O50" s="74">
        <v>8592667</v>
      </c>
      <c r="P50" s="20">
        <v>1</v>
      </c>
      <c r="Q50" s="86">
        <v>36263</v>
      </c>
      <c r="R50" s="74">
        <v>22</v>
      </c>
      <c r="S50" s="74">
        <v>935805</v>
      </c>
      <c r="T50" s="76"/>
      <c r="U50" s="58"/>
      <c r="V50" s="58"/>
    </row>
    <row r="51" spans="1:22" ht="16.5">
      <c r="A51" s="14" t="s">
        <v>32</v>
      </c>
      <c r="B51" s="74">
        <v>112</v>
      </c>
      <c r="C51" s="74">
        <v>4281431</v>
      </c>
      <c r="D51" s="74">
        <v>146</v>
      </c>
      <c r="E51" s="74">
        <v>4978455</v>
      </c>
      <c r="F51" s="74">
        <v>898</v>
      </c>
      <c r="G51" s="74">
        <v>27247319</v>
      </c>
      <c r="H51" s="74">
        <v>79</v>
      </c>
      <c r="I51" s="74">
        <v>1052336</v>
      </c>
      <c r="J51" s="74">
        <v>433</v>
      </c>
      <c r="K51" s="74">
        <v>5881382</v>
      </c>
      <c r="L51" s="74">
        <v>230</v>
      </c>
      <c r="M51" s="74">
        <v>5311591</v>
      </c>
      <c r="N51" s="74">
        <v>384</v>
      </c>
      <c r="O51" s="74">
        <v>12396154</v>
      </c>
      <c r="P51" s="74" t="s">
        <v>129</v>
      </c>
      <c r="Q51" s="74" t="s">
        <v>130</v>
      </c>
      <c r="R51" s="74">
        <v>17</v>
      </c>
      <c r="S51" s="74">
        <v>571408</v>
      </c>
      <c r="T51" s="76"/>
      <c r="U51" s="58"/>
      <c r="V51" s="58"/>
    </row>
    <row r="52" spans="1:22" ht="16.5">
      <c r="A52" s="14" t="s">
        <v>33</v>
      </c>
      <c r="B52" s="74">
        <v>130</v>
      </c>
      <c r="C52" s="74">
        <v>4936635</v>
      </c>
      <c r="D52" s="74">
        <v>116</v>
      </c>
      <c r="E52" s="74">
        <v>3883095</v>
      </c>
      <c r="F52" s="74">
        <v>1046</v>
      </c>
      <c r="G52" s="74">
        <v>28825949</v>
      </c>
      <c r="H52" s="74">
        <v>93</v>
      </c>
      <c r="I52" s="74">
        <v>1244104</v>
      </c>
      <c r="J52" s="74">
        <v>502</v>
      </c>
      <c r="K52" s="74">
        <v>5367996</v>
      </c>
      <c r="L52" s="74">
        <v>176</v>
      </c>
      <c r="M52" s="74">
        <v>3422289</v>
      </c>
      <c r="N52" s="74">
        <v>445</v>
      </c>
      <c r="O52" s="74">
        <v>13085435</v>
      </c>
      <c r="P52" s="74" t="s">
        <v>129</v>
      </c>
      <c r="Q52" s="74" t="s">
        <v>130</v>
      </c>
      <c r="R52" s="74">
        <v>7</v>
      </c>
      <c r="S52" s="74">
        <v>60803</v>
      </c>
      <c r="T52" s="76"/>
      <c r="U52" s="58"/>
      <c r="V52" s="58"/>
    </row>
    <row r="53" spans="1:22" ht="16.5">
      <c r="A53" s="14" t="s">
        <v>34</v>
      </c>
      <c r="B53" s="74">
        <v>134</v>
      </c>
      <c r="C53" s="74">
        <v>4441806</v>
      </c>
      <c r="D53" s="74">
        <v>103</v>
      </c>
      <c r="E53" s="74">
        <v>4220743</v>
      </c>
      <c r="F53" s="74">
        <v>1048</v>
      </c>
      <c r="G53" s="74">
        <v>30126740</v>
      </c>
      <c r="H53" s="74">
        <v>87</v>
      </c>
      <c r="I53" s="74">
        <v>1197654</v>
      </c>
      <c r="J53" s="74">
        <v>463</v>
      </c>
      <c r="K53" s="74">
        <v>5118931</v>
      </c>
      <c r="L53" s="74">
        <v>152</v>
      </c>
      <c r="M53" s="74">
        <v>3696694</v>
      </c>
      <c r="N53" s="74">
        <v>437</v>
      </c>
      <c r="O53" s="74">
        <v>13184747</v>
      </c>
      <c r="P53" s="74" t="s">
        <v>129</v>
      </c>
      <c r="Q53" s="74" t="s">
        <v>130</v>
      </c>
      <c r="R53" s="74">
        <v>7</v>
      </c>
      <c r="S53" s="74">
        <v>194222</v>
      </c>
      <c r="T53" s="76"/>
      <c r="U53" s="58"/>
      <c r="V53" s="58"/>
    </row>
    <row r="54" spans="1:22" ht="16.5">
      <c r="A54" s="14" t="s">
        <v>35</v>
      </c>
      <c r="B54" s="74">
        <v>69</v>
      </c>
      <c r="C54" s="74">
        <v>1289451</v>
      </c>
      <c r="D54" s="74">
        <v>136</v>
      </c>
      <c r="E54" s="74">
        <v>6116058</v>
      </c>
      <c r="F54" s="74">
        <v>1165</v>
      </c>
      <c r="G54" s="74">
        <v>34277008</v>
      </c>
      <c r="H54" s="74">
        <v>92</v>
      </c>
      <c r="I54" s="74">
        <v>996734</v>
      </c>
      <c r="J54" s="74">
        <v>424</v>
      </c>
      <c r="K54" s="74">
        <v>4930572</v>
      </c>
      <c r="L54" s="74">
        <v>131</v>
      </c>
      <c r="M54" s="74">
        <v>3831600</v>
      </c>
      <c r="N54" s="74">
        <v>416</v>
      </c>
      <c r="O54" s="74">
        <v>12729255</v>
      </c>
      <c r="P54" s="20" t="s">
        <v>129</v>
      </c>
      <c r="Q54" s="86" t="s">
        <v>130</v>
      </c>
      <c r="R54" s="74">
        <v>6</v>
      </c>
      <c r="S54" s="74">
        <v>43709</v>
      </c>
      <c r="T54" s="76"/>
      <c r="U54" s="58"/>
      <c r="V54" s="58"/>
    </row>
    <row r="55" spans="1:22" ht="16.5">
      <c r="A55" s="14" t="s">
        <v>36</v>
      </c>
      <c r="B55" s="74">
        <v>78</v>
      </c>
      <c r="C55" s="74">
        <v>1180314</v>
      </c>
      <c r="D55" s="74">
        <v>100</v>
      </c>
      <c r="E55" s="74">
        <v>4643293</v>
      </c>
      <c r="F55" s="74">
        <v>824</v>
      </c>
      <c r="G55" s="74">
        <v>25640782</v>
      </c>
      <c r="H55" s="74">
        <v>119</v>
      </c>
      <c r="I55" s="74">
        <v>1705928</v>
      </c>
      <c r="J55" s="74">
        <v>553</v>
      </c>
      <c r="K55" s="74">
        <v>4473324</v>
      </c>
      <c r="L55" s="74">
        <v>89</v>
      </c>
      <c r="M55" s="74">
        <v>1192924</v>
      </c>
      <c r="N55" s="74">
        <v>264</v>
      </c>
      <c r="O55" s="74">
        <v>9925752</v>
      </c>
      <c r="P55" s="20" t="s">
        <v>129</v>
      </c>
      <c r="Q55" s="86" t="s">
        <v>90</v>
      </c>
      <c r="R55" s="74">
        <v>8</v>
      </c>
      <c r="S55" s="74">
        <v>138845</v>
      </c>
      <c r="T55" s="76"/>
      <c r="U55" s="58"/>
      <c r="V55" s="58"/>
    </row>
    <row r="56" spans="1:22" ht="16.5">
      <c r="A56" s="14" t="s">
        <v>37</v>
      </c>
      <c r="B56" s="74">
        <v>138</v>
      </c>
      <c r="C56" s="74">
        <v>2751499</v>
      </c>
      <c r="D56" s="74">
        <v>165</v>
      </c>
      <c r="E56" s="74">
        <v>8045148</v>
      </c>
      <c r="F56" s="74">
        <v>1107</v>
      </c>
      <c r="G56" s="74">
        <v>36150577</v>
      </c>
      <c r="H56" s="74">
        <v>212</v>
      </c>
      <c r="I56" s="74">
        <v>3016213</v>
      </c>
      <c r="J56" s="74">
        <v>581</v>
      </c>
      <c r="K56" s="74">
        <v>5364240</v>
      </c>
      <c r="L56" s="74">
        <v>92</v>
      </c>
      <c r="M56" s="74">
        <v>1695417</v>
      </c>
      <c r="N56" s="74">
        <v>253</v>
      </c>
      <c r="O56" s="74">
        <v>10705553</v>
      </c>
      <c r="P56" s="20" t="s">
        <v>129</v>
      </c>
      <c r="Q56" s="86" t="s">
        <v>130</v>
      </c>
      <c r="R56" s="74">
        <v>14</v>
      </c>
      <c r="S56" s="74">
        <v>881480</v>
      </c>
      <c r="T56" s="76"/>
      <c r="U56" s="58"/>
      <c r="V56" s="58"/>
    </row>
    <row r="57" spans="1:22" ht="16.5">
      <c r="A57" s="14" t="s">
        <v>38</v>
      </c>
      <c r="B57" s="74">
        <v>170</v>
      </c>
      <c r="C57" s="74">
        <v>4960825</v>
      </c>
      <c r="D57" s="74">
        <v>178</v>
      </c>
      <c r="E57" s="74">
        <v>8920086</v>
      </c>
      <c r="F57" s="74">
        <v>994</v>
      </c>
      <c r="G57" s="74">
        <v>31634498</v>
      </c>
      <c r="H57" s="74">
        <v>117</v>
      </c>
      <c r="I57" s="74">
        <v>1846788</v>
      </c>
      <c r="J57" s="74">
        <v>603</v>
      </c>
      <c r="K57" s="74">
        <v>6237244</v>
      </c>
      <c r="L57" s="74">
        <v>90</v>
      </c>
      <c r="M57" s="74">
        <v>1370715</v>
      </c>
      <c r="N57" s="74">
        <v>225</v>
      </c>
      <c r="O57" s="74">
        <v>10084360</v>
      </c>
      <c r="P57" s="74" t="s">
        <v>129</v>
      </c>
      <c r="Q57" s="74" t="s">
        <v>130</v>
      </c>
      <c r="R57" s="74">
        <v>16</v>
      </c>
      <c r="S57" s="74">
        <v>910522</v>
      </c>
      <c r="T57" s="76"/>
      <c r="U57" s="58"/>
      <c r="V57" s="58"/>
    </row>
    <row r="58" spans="1:22" ht="16.5">
      <c r="A58" s="78" t="s">
        <v>91</v>
      </c>
      <c r="B58" s="74">
        <v>16</v>
      </c>
      <c r="C58" s="74">
        <v>458544</v>
      </c>
      <c r="D58" s="74">
        <v>14</v>
      </c>
      <c r="E58" s="74">
        <v>536818</v>
      </c>
      <c r="F58" s="74">
        <v>62</v>
      </c>
      <c r="G58" s="74">
        <v>1979077</v>
      </c>
      <c r="H58" s="74">
        <v>15</v>
      </c>
      <c r="I58" s="74">
        <v>233741</v>
      </c>
      <c r="J58" s="74">
        <v>46</v>
      </c>
      <c r="K58" s="74">
        <v>395948</v>
      </c>
      <c r="L58" s="74">
        <v>7</v>
      </c>
      <c r="M58" s="74">
        <v>173892</v>
      </c>
      <c r="N58" s="74">
        <v>23</v>
      </c>
      <c r="O58" s="74">
        <v>1062282</v>
      </c>
      <c r="P58" s="20" t="s">
        <v>129</v>
      </c>
      <c r="Q58" s="20" t="s">
        <v>130</v>
      </c>
      <c r="R58" s="86">
        <v>1</v>
      </c>
      <c r="S58" s="86">
        <v>5323</v>
      </c>
      <c r="T58" s="76"/>
      <c r="U58" s="58"/>
      <c r="V58" s="58"/>
    </row>
    <row r="59" spans="1:22" ht="16.5">
      <c r="A59" s="78" t="s">
        <v>93</v>
      </c>
      <c r="B59" s="74">
        <v>10</v>
      </c>
      <c r="C59" s="74">
        <v>160954</v>
      </c>
      <c r="D59" s="74">
        <v>22</v>
      </c>
      <c r="E59" s="74">
        <v>910782</v>
      </c>
      <c r="F59" s="74">
        <v>76</v>
      </c>
      <c r="G59" s="74">
        <v>2345548</v>
      </c>
      <c r="H59" s="74">
        <v>16</v>
      </c>
      <c r="I59" s="74">
        <v>218836</v>
      </c>
      <c r="J59" s="74">
        <v>51</v>
      </c>
      <c r="K59" s="74">
        <v>593280</v>
      </c>
      <c r="L59" s="74">
        <v>7</v>
      </c>
      <c r="M59" s="74">
        <v>79790</v>
      </c>
      <c r="N59" s="74">
        <v>25</v>
      </c>
      <c r="O59" s="74">
        <v>1130979</v>
      </c>
      <c r="P59" s="20" t="s">
        <v>129</v>
      </c>
      <c r="Q59" s="20" t="s">
        <v>130</v>
      </c>
      <c r="R59" s="74">
        <v>2</v>
      </c>
      <c r="S59" s="74">
        <v>173866</v>
      </c>
      <c r="T59" s="76"/>
      <c r="U59" s="58"/>
      <c r="V59" s="58"/>
    </row>
    <row r="60" spans="1:22" ht="16.5">
      <c r="A60" s="78" t="s">
        <v>94</v>
      </c>
      <c r="B60" s="74">
        <v>13</v>
      </c>
      <c r="C60" s="74">
        <v>428425</v>
      </c>
      <c r="D60" s="74">
        <v>18</v>
      </c>
      <c r="E60" s="74">
        <v>1027237</v>
      </c>
      <c r="F60" s="74">
        <v>90</v>
      </c>
      <c r="G60" s="74">
        <v>2456483</v>
      </c>
      <c r="H60" s="74">
        <v>12</v>
      </c>
      <c r="I60" s="74">
        <v>178818</v>
      </c>
      <c r="J60" s="74">
        <v>52</v>
      </c>
      <c r="K60" s="74">
        <v>545343</v>
      </c>
      <c r="L60" s="74">
        <v>6</v>
      </c>
      <c r="M60" s="74">
        <v>64963</v>
      </c>
      <c r="N60" s="74">
        <v>21</v>
      </c>
      <c r="O60" s="74">
        <v>966872</v>
      </c>
      <c r="P60" s="20" t="s">
        <v>129</v>
      </c>
      <c r="Q60" s="20" t="s">
        <v>130</v>
      </c>
      <c r="R60" s="74">
        <v>2</v>
      </c>
      <c r="S60" s="74">
        <v>96883</v>
      </c>
      <c r="T60" s="76"/>
      <c r="U60" s="58"/>
      <c r="V60" s="58"/>
    </row>
    <row r="61" spans="1:22" ht="16.5">
      <c r="A61" s="78" t="s">
        <v>95</v>
      </c>
      <c r="B61" s="74">
        <v>10</v>
      </c>
      <c r="C61" s="74">
        <v>302920</v>
      </c>
      <c r="D61" s="74">
        <v>15</v>
      </c>
      <c r="E61" s="74">
        <v>863221</v>
      </c>
      <c r="F61" s="74">
        <v>99</v>
      </c>
      <c r="G61" s="74">
        <v>2733279</v>
      </c>
      <c r="H61" s="74">
        <v>8</v>
      </c>
      <c r="I61" s="74">
        <v>132764</v>
      </c>
      <c r="J61" s="74">
        <v>44</v>
      </c>
      <c r="K61" s="74">
        <v>510965</v>
      </c>
      <c r="L61" s="74">
        <v>8</v>
      </c>
      <c r="M61" s="74">
        <v>198848</v>
      </c>
      <c r="N61" s="74">
        <v>20</v>
      </c>
      <c r="O61" s="74">
        <v>948215</v>
      </c>
      <c r="P61" s="20" t="s">
        <v>129</v>
      </c>
      <c r="Q61" s="20" t="s">
        <v>130</v>
      </c>
      <c r="R61" s="86">
        <v>1</v>
      </c>
      <c r="S61" s="86">
        <v>82306</v>
      </c>
      <c r="T61" s="76"/>
      <c r="U61" s="58"/>
      <c r="V61" s="58"/>
    </row>
    <row r="62" spans="1:22" ht="16.5">
      <c r="A62" s="78" t="s">
        <v>96</v>
      </c>
      <c r="B62" s="74">
        <v>14</v>
      </c>
      <c r="C62" s="74">
        <v>523117</v>
      </c>
      <c r="D62" s="74">
        <v>19</v>
      </c>
      <c r="E62" s="74">
        <v>778360</v>
      </c>
      <c r="F62" s="74">
        <v>78</v>
      </c>
      <c r="G62" s="74">
        <v>2230409</v>
      </c>
      <c r="H62" s="74">
        <v>9</v>
      </c>
      <c r="I62" s="74">
        <v>152030</v>
      </c>
      <c r="J62" s="74">
        <v>56</v>
      </c>
      <c r="K62" s="74">
        <v>548509</v>
      </c>
      <c r="L62" s="74">
        <v>8</v>
      </c>
      <c r="M62" s="74">
        <v>179552</v>
      </c>
      <c r="N62" s="74">
        <v>20</v>
      </c>
      <c r="O62" s="74">
        <v>839086</v>
      </c>
      <c r="P62" s="20" t="s">
        <v>129</v>
      </c>
      <c r="Q62" s="20" t="s">
        <v>130</v>
      </c>
      <c r="R62" s="74" t="s">
        <v>89</v>
      </c>
      <c r="S62" s="74" t="s">
        <v>130</v>
      </c>
      <c r="T62" s="76"/>
      <c r="U62" s="58"/>
      <c r="V62" s="58"/>
    </row>
    <row r="63" spans="1:22" ht="16.5">
      <c r="A63" s="78" t="s">
        <v>97</v>
      </c>
      <c r="B63" s="74">
        <v>10</v>
      </c>
      <c r="C63" s="74">
        <v>211006</v>
      </c>
      <c r="D63" s="74">
        <v>15</v>
      </c>
      <c r="E63" s="74">
        <v>747186</v>
      </c>
      <c r="F63" s="74">
        <v>72</v>
      </c>
      <c r="G63" s="74">
        <v>2029841</v>
      </c>
      <c r="H63" s="74">
        <v>10</v>
      </c>
      <c r="I63" s="74">
        <v>149015</v>
      </c>
      <c r="J63" s="74">
        <v>47</v>
      </c>
      <c r="K63" s="74">
        <v>416012</v>
      </c>
      <c r="L63" s="74">
        <v>8</v>
      </c>
      <c r="M63" s="74">
        <v>143892</v>
      </c>
      <c r="N63" s="74">
        <v>17</v>
      </c>
      <c r="O63" s="74">
        <v>714702</v>
      </c>
      <c r="P63" s="20" t="s">
        <v>129</v>
      </c>
      <c r="Q63" s="20" t="s">
        <v>130</v>
      </c>
      <c r="R63" s="74">
        <v>2</v>
      </c>
      <c r="S63" s="74">
        <v>87629</v>
      </c>
      <c r="T63" s="76"/>
      <c r="U63" s="58"/>
      <c r="V63" s="58"/>
    </row>
    <row r="64" spans="1:22" ht="16.5">
      <c r="A64" s="78" t="s">
        <v>98</v>
      </c>
      <c r="B64" s="74">
        <v>17</v>
      </c>
      <c r="C64" s="74">
        <v>480120</v>
      </c>
      <c r="D64" s="74">
        <v>9</v>
      </c>
      <c r="E64" s="74">
        <v>583092</v>
      </c>
      <c r="F64" s="74">
        <v>85</v>
      </c>
      <c r="G64" s="74">
        <v>2365579</v>
      </c>
      <c r="H64" s="74">
        <v>8</v>
      </c>
      <c r="I64" s="74">
        <v>151665</v>
      </c>
      <c r="J64" s="74">
        <v>46</v>
      </c>
      <c r="K64" s="74">
        <v>657143</v>
      </c>
      <c r="L64" s="74">
        <v>12</v>
      </c>
      <c r="M64" s="74">
        <v>68322</v>
      </c>
      <c r="N64" s="74">
        <v>14</v>
      </c>
      <c r="O64" s="74">
        <v>702158</v>
      </c>
      <c r="P64" s="20" t="s">
        <v>129</v>
      </c>
      <c r="Q64" s="20" t="s">
        <v>130</v>
      </c>
      <c r="R64" s="74">
        <v>1</v>
      </c>
      <c r="S64" s="74">
        <v>91560</v>
      </c>
      <c r="T64" s="76"/>
      <c r="U64" s="58"/>
      <c r="V64" s="58"/>
    </row>
    <row r="65" spans="1:22" ht="16.5">
      <c r="A65" s="78" t="s">
        <v>99</v>
      </c>
      <c r="B65" s="74">
        <v>15</v>
      </c>
      <c r="C65" s="74">
        <v>482179</v>
      </c>
      <c r="D65" s="74">
        <v>11</v>
      </c>
      <c r="E65" s="74">
        <v>495134</v>
      </c>
      <c r="F65" s="74">
        <v>94</v>
      </c>
      <c r="G65" s="74">
        <v>3026096</v>
      </c>
      <c r="H65" s="74">
        <v>9</v>
      </c>
      <c r="I65" s="74">
        <v>149137</v>
      </c>
      <c r="J65" s="74">
        <v>52</v>
      </c>
      <c r="K65" s="74">
        <v>481538</v>
      </c>
      <c r="L65" s="74">
        <v>8</v>
      </c>
      <c r="M65" s="74">
        <v>78213</v>
      </c>
      <c r="N65" s="74">
        <v>19</v>
      </c>
      <c r="O65" s="74">
        <v>815892</v>
      </c>
      <c r="P65" s="20" t="s">
        <v>129</v>
      </c>
      <c r="Q65" s="20" t="s">
        <v>130</v>
      </c>
      <c r="R65" s="74">
        <v>2</v>
      </c>
      <c r="S65" s="74">
        <v>87629</v>
      </c>
      <c r="T65" s="76"/>
      <c r="U65" s="58"/>
      <c r="V65" s="58"/>
    </row>
    <row r="66" spans="1:22" ht="16.5">
      <c r="A66" s="78" t="s">
        <v>100</v>
      </c>
      <c r="B66" s="74">
        <v>16</v>
      </c>
      <c r="C66" s="74">
        <v>533920</v>
      </c>
      <c r="D66" s="74">
        <v>17</v>
      </c>
      <c r="E66" s="74">
        <v>934483</v>
      </c>
      <c r="F66" s="74">
        <v>83</v>
      </c>
      <c r="G66" s="74">
        <v>2708301</v>
      </c>
      <c r="H66" s="74">
        <v>6</v>
      </c>
      <c r="I66" s="74">
        <v>99765</v>
      </c>
      <c r="J66" s="74">
        <v>49</v>
      </c>
      <c r="K66" s="74">
        <v>556168</v>
      </c>
      <c r="L66" s="74">
        <v>5</v>
      </c>
      <c r="M66" s="87">
        <v>110946</v>
      </c>
      <c r="N66" s="74">
        <v>14</v>
      </c>
      <c r="O66" s="74">
        <v>602776</v>
      </c>
      <c r="P66" s="20" t="s">
        <v>129</v>
      </c>
      <c r="Q66" s="20" t="s">
        <v>130</v>
      </c>
      <c r="R66" s="74">
        <v>1</v>
      </c>
      <c r="S66" s="74">
        <v>91560</v>
      </c>
      <c r="T66" s="76"/>
      <c r="U66" s="58"/>
      <c r="V66" s="58"/>
    </row>
    <row r="67" spans="1:22" ht="16.5">
      <c r="A67" s="78" t="s">
        <v>101</v>
      </c>
      <c r="B67" s="74">
        <v>12</v>
      </c>
      <c r="C67" s="74">
        <v>422739</v>
      </c>
      <c r="D67" s="74">
        <v>17</v>
      </c>
      <c r="E67" s="74">
        <v>990428</v>
      </c>
      <c r="F67" s="74">
        <v>84</v>
      </c>
      <c r="G67" s="74">
        <v>3267858</v>
      </c>
      <c r="H67" s="74">
        <v>10</v>
      </c>
      <c r="I67" s="74">
        <v>136292</v>
      </c>
      <c r="J67" s="74">
        <v>63</v>
      </c>
      <c r="K67" s="74">
        <v>591313</v>
      </c>
      <c r="L67" s="74">
        <v>4</v>
      </c>
      <c r="M67" s="74">
        <v>58800</v>
      </c>
      <c r="N67" s="74">
        <v>16</v>
      </c>
      <c r="O67" s="74">
        <v>616613</v>
      </c>
      <c r="P67" s="20" t="s">
        <v>129</v>
      </c>
      <c r="Q67" s="20" t="s">
        <v>130</v>
      </c>
      <c r="R67" s="74">
        <v>2</v>
      </c>
      <c r="S67" s="74">
        <v>96883</v>
      </c>
      <c r="T67" s="76"/>
      <c r="U67" s="58"/>
      <c r="V67" s="58"/>
    </row>
    <row r="68" spans="1:22" ht="16.5">
      <c r="A68" s="78" t="s">
        <v>102</v>
      </c>
      <c r="B68" s="74">
        <v>17</v>
      </c>
      <c r="C68" s="74">
        <v>470392</v>
      </c>
      <c r="D68" s="74">
        <v>10</v>
      </c>
      <c r="E68" s="74">
        <v>538124</v>
      </c>
      <c r="F68" s="74">
        <v>90</v>
      </c>
      <c r="G68" s="74">
        <v>3338609</v>
      </c>
      <c r="H68" s="74">
        <v>6</v>
      </c>
      <c r="I68" s="74">
        <v>99765</v>
      </c>
      <c r="J68" s="74">
        <v>50</v>
      </c>
      <c r="K68" s="74">
        <v>503102</v>
      </c>
      <c r="L68" s="74">
        <v>7</v>
      </c>
      <c r="M68" s="74">
        <v>75782</v>
      </c>
      <c r="N68" s="74">
        <v>18</v>
      </c>
      <c r="O68" s="74">
        <v>778598</v>
      </c>
      <c r="P68" s="20" t="s">
        <v>129</v>
      </c>
      <c r="Q68" s="20" t="s">
        <v>130</v>
      </c>
      <c r="R68" s="74">
        <v>1</v>
      </c>
      <c r="S68" s="74">
        <v>91560</v>
      </c>
      <c r="T68" s="76"/>
      <c r="U68" s="58"/>
      <c r="V68" s="58"/>
    </row>
    <row r="69" spans="1:22" ht="16.5">
      <c r="A69" s="80" t="s">
        <v>103</v>
      </c>
      <c r="B69" s="81">
        <v>20</v>
      </c>
      <c r="C69" s="81">
        <v>486509</v>
      </c>
      <c r="D69" s="81">
        <v>11</v>
      </c>
      <c r="E69" s="81">
        <v>515221</v>
      </c>
      <c r="F69" s="81">
        <v>81</v>
      </c>
      <c r="G69" s="81">
        <v>3153418</v>
      </c>
      <c r="H69" s="81">
        <v>8</v>
      </c>
      <c r="I69" s="81">
        <v>144960</v>
      </c>
      <c r="J69" s="81">
        <v>47</v>
      </c>
      <c r="K69" s="81">
        <v>437923</v>
      </c>
      <c r="L69" s="81">
        <v>10</v>
      </c>
      <c r="M69" s="81">
        <v>137715</v>
      </c>
      <c r="N69" s="81">
        <v>18</v>
      </c>
      <c r="O69" s="81">
        <v>906187</v>
      </c>
      <c r="P69" s="23" t="s">
        <v>129</v>
      </c>
      <c r="Q69" s="23" t="s">
        <v>130</v>
      </c>
      <c r="R69" s="81">
        <v>1</v>
      </c>
      <c r="S69" s="81">
        <v>5323</v>
      </c>
      <c r="T69" s="76"/>
      <c r="U69" s="58"/>
      <c r="V69" s="58"/>
    </row>
    <row r="70" spans="1:22" ht="16.5">
      <c r="A70" s="234" t="s">
        <v>104</v>
      </c>
      <c r="B70" s="234"/>
      <c r="C70" s="234"/>
      <c r="D70" s="234"/>
      <c r="E70" s="234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8"/>
      <c r="U70" s="58"/>
      <c r="V70" s="58"/>
    </row>
    <row r="71" spans="1:22" ht="16.5">
      <c r="A71" s="56"/>
      <c r="B71" s="56"/>
      <c r="C71" s="56"/>
      <c r="D71" s="56"/>
      <c r="E71" s="50" t="s">
        <v>131</v>
      </c>
      <c r="F71" s="56"/>
      <c r="G71" s="56"/>
      <c r="H71" s="56"/>
      <c r="I71" s="56"/>
      <c r="J71" s="56"/>
      <c r="K71" s="56"/>
      <c r="L71" s="56"/>
      <c r="M71" s="56"/>
      <c r="N71" s="56"/>
      <c r="O71" s="50" t="s">
        <v>132</v>
      </c>
      <c r="P71" s="56"/>
      <c r="Q71" s="56"/>
      <c r="R71" s="56"/>
      <c r="S71" s="56"/>
      <c r="T71" s="58"/>
      <c r="U71" s="58"/>
      <c r="V71" s="58"/>
    </row>
    <row r="72" ht="16.5">
      <c r="A72" t="s">
        <v>56</v>
      </c>
    </row>
    <row r="73" spans="1:3" ht="16.5">
      <c r="A73" s="52"/>
      <c r="B73" s="52"/>
      <c r="C73" s="52"/>
    </row>
    <row r="74" ht="16.5">
      <c r="A74" t="s">
        <v>56</v>
      </c>
    </row>
    <row r="75" spans="1:21" ht="16.5">
      <c r="A75" s="51"/>
      <c r="B75" s="181" t="s">
        <v>133</v>
      </c>
      <c r="C75" s="181"/>
      <c r="D75" s="181"/>
      <c r="E75" s="181"/>
      <c r="F75" s="181"/>
      <c r="G75" s="181"/>
      <c r="H75" s="181"/>
      <c r="I75" s="181"/>
      <c r="J75" s="235" t="s">
        <v>134</v>
      </c>
      <c r="K75" s="235"/>
      <c r="L75" s="235"/>
      <c r="M75" s="235"/>
      <c r="N75" s="235"/>
      <c r="O75" s="235"/>
      <c r="P75" s="235"/>
      <c r="Q75" s="235"/>
      <c r="R75" s="235"/>
      <c r="S75" s="235"/>
      <c r="T75" s="54"/>
      <c r="U75" s="54"/>
    </row>
    <row r="76" spans="1:21" ht="16.5">
      <c r="A76" s="56"/>
      <c r="B76" s="56"/>
      <c r="C76" s="56"/>
      <c r="D76" s="56"/>
      <c r="E76" s="56"/>
      <c r="F76" s="56"/>
      <c r="G76" s="57"/>
      <c r="H76" s="236" t="s">
        <v>59</v>
      </c>
      <c r="I76" s="57" t="s">
        <v>60</v>
      </c>
      <c r="J76" s="56"/>
      <c r="K76" s="56"/>
      <c r="L76" s="56"/>
      <c r="M76" s="56"/>
      <c r="N76" s="56"/>
      <c r="O76" s="56"/>
      <c r="P76" s="56"/>
      <c r="Q76" s="187" t="s">
        <v>110</v>
      </c>
      <c r="R76" s="189" t="s">
        <v>62</v>
      </c>
      <c r="S76" s="189"/>
      <c r="T76" s="58"/>
      <c r="U76" s="58"/>
    </row>
    <row r="77" spans="1:21" ht="16.5">
      <c r="A77" s="56"/>
      <c r="B77" s="56"/>
      <c r="C77" s="56"/>
      <c r="D77" s="56"/>
      <c r="E77" s="56"/>
      <c r="F77" s="56"/>
      <c r="G77" s="56"/>
      <c r="H77" s="237"/>
      <c r="I77" s="88" t="s">
        <v>63</v>
      </c>
      <c r="J77" s="56"/>
      <c r="K77" s="56"/>
      <c r="L77" s="56"/>
      <c r="M77" s="56"/>
      <c r="N77" s="56"/>
      <c r="O77" s="56"/>
      <c r="P77" s="56"/>
      <c r="Q77" s="188"/>
      <c r="R77" s="180" t="s">
        <v>64</v>
      </c>
      <c r="S77" s="180"/>
      <c r="T77" s="58"/>
      <c r="U77" s="58"/>
    </row>
    <row r="78" spans="1:21" ht="16.5">
      <c r="A78" s="173" t="s">
        <v>65</v>
      </c>
      <c r="B78" s="175" t="s">
        <v>135</v>
      </c>
      <c r="C78" s="226"/>
      <c r="D78" s="225" t="s">
        <v>136</v>
      </c>
      <c r="E78" s="226"/>
      <c r="F78" s="225" t="s">
        <v>137</v>
      </c>
      <c r="G78" s="226"/>
      <c r="H78" s="225" t="s">
        <v>138</v>
      </c>
      <c r="I78" s="226"/>
      <c r="J78" s="225" t="s">
        <v>139</v>
      </c>
      <c r="K78" s="226"/>
      <c r="L78" s="225" t="s">
        <v>140</v>
      </c>
      <c r="M78" s="226"/>
      <c r="N78" s="225" t="s">
        <v>141</v>
      </c>
      <c r="O78" s="226"/>
      <c r="P78" s="225" t="s">
        <v>142</v>
      </c>
      <c r="Q78" s="226"/>
      <c r="R78" s="225" t="s">
        <v>143</v>
      </c>
      <c r="S78" s="228"/>
      <c r="T78" s="58"/>
      <c r="U78" s="58"/>
    </row>
    <row r="79" spans="1:21" ht="16.5">
      <c r="A79" s="174"/>
      <c r="B79" s="176" t="s">
        <v>144</v>
      </c>
      <c r="C79" s="229"/>
      <c r="D79" s="230" t="s">
        <v>145</v>
      </c>
      <c r="E79" s="229"/>
      <c r="F79" s="230" t="s">
        <v>146</v>
      </c>
      <c r="G79" s="229"/>
      <c r="H79" s="230" t="s">
        <v>147</v>
      </c>
      <c r="I79" s="229"/>
      <c r="J79" s="230" t="s">
        <v>148</v>
      </c>
      <c r="K79" s="229"/>
      <c r="L79" s="230" t="s">
        <v>149</v>
      </c>
      <c r="M79" s="229"/>
      <c r="N79" s="230" t="s">
        <v>150</v>
      </c>
      <c r="O79" s="229"/>
      <c r="P79" s="230" t="s">
        <v>151</v>
      </c>
      <c r="Q79" s="229"/>
      <c r="R79" s="230" t="s">
        <v>152</v>
      </c>
      <c r="S79" s="231"/>
      <c r="T79" s="58"/>
      <c r="U79" s="58"/>
    </row>
    <row r="80" spans="1:21" ht="16.5">
      <c r="A80" s="174" t="s">
        <v>84</v>
      </c>
      <c r="B80" s="67" t="s">
        <v>153</v>
      </c>
      <c r="C80" s="67" t="s">
        <v>86</v>
      </c>
      <c r="D80" s="67" t="s">
        <v>153</v>
      </c>
      <c r="E80" s="68" t="s">
        <v>86</v>
      </c>
      <c r="F80" s="69" t="s">
        <v>153</v>
      </c>
      <c r="G80" s="68" t="s">
        <v>86</v>
      </c>
      <c r="H80" s="69" t="s">
        <v>153</v>
      </c>
      <c r="I80" s="67" t="s">
        <v>86</v>
      </c>
      <c r="J80" s="67" t="s">
        <v>153</v>
      </c>
      <c r="K80" s="68" t="s">
        <v>86</v>
      </c>
      <c r="L80" s="69" t="s">
        <v>153</v>
      </c>
      <c r="M80" s="68" t="s">
        <v>86</v>
      </c>
      <c r="N80" s="69" t="s">
        <v>153</v>
      </c>
      <c r="O80" s="68" t="s">
        <v>86</v>
      </c>
      <c r="P80" s="69" t="s">
        <v>153</v>
      </c>
      <c r="Q80" s="68" t="s">
        <v>86</v>
      </c>
      <c r="R80" s="69" t="s">
        <v>153</v>
      </c>
      <c r="S80" s="68" t="s">
        <v>86</v>
      </c>
      <c r="T80" s="58"/>
      <c r="U80" s="58"/>
    </row>
    <row r="81" spans="1:21" ht="16.5">
      <c r="A81" s="233"/>
      <c r="B81" s="85" t="s">
        <v>87</v>
      </c>
      <c r="C81" s="85" t="s">
        <v>88</v>
      </c>
      <c r="D81" s="85" t="s">
        <v>87</v>
      </c>
      <c r="E81" s="85" t="s">
        <v>88</v>
      </c>
      <c r="F81" s="85" t="s">
        <v>87</v>
      </c>
      <c r="G81" s="85" t="s">
        <v>88</v>
      </c>
      <c r="H81" s="85" t="s">
        <v>87</v>
      </c>
      <c r="I81" s="85" t="s">
        <v>88</v>
      </c>
      <c r="J81" s="85" t="s">
        <v>87</v>
      </c>
      <c r="K81" s="85" t="s">
        <v>88</v>
      </c>
      <c r="L81" s="85" t="s">
        <v>87</v>
      </c>
      <c r="M81" s="85" t="s">
        <v>88</v>
      </c>
      <c r="N81" s="85" t="s">
        <v>87</v>
      </c>
      <c r="O81" s="85" t="s">
        <v>88</v>
      </c>
      <c r="P81" s="85" t="s">
        <v>87</v>
      </c>
      <c r="Q81" s="85" t="s">
        <v>88</v>
      </c>
      <c r="R81" s="85" t="s">
        <v>87</v>
      </c>
      <c r="S81" s="72" t="s">
        <v>88</v>
      </c>
      <c r="T81" s="58"/>
      <c r="U81" s="58"/>
    </row>
    <row r="82" spans="1:21" ht="16.5">
      <c r="A82" s="14" t="s">
        <v>28</v>
      </c>
      <c r="B82" s="74">
        <v>84</v>
      </c>
      <c r="C82" s="74">
        <v>708670</v>
      </c>
      <c r="D82" s="74">
        <v>122</v>
      </c>
      <c r="E82" s="74">
        <v>950946</v>
      </c>
      <c r="F82" s="74">
        <v>518</v>
      </c>
      <c r="G82" s="74">
        <v>7439856</v>
      </c>
      <c r="H82" s="74">
        <v>383</v>
      </c>
      <c r="I82" s="74">
        <v>6366528</v>
      </c>
      <c r="J82" s="74">
        <v>95</v>
      </c>
      <c r="K82" s="74">
        <v>820093</v>
      </c>
      <c r="L82" s="74">
        <v>1</v>
      </c>
      <c r="M82" s="74">
        <v>18155</v>
      </c>
      <c r="N82" s="74">
        <v>8</v>
      </c>
      <c r="O82" s="74">
        <v>242778</v>
      </c>
      <c r="P82" s="74">
        <v>56</v>
      </c>
      <c r="Q82" s="74">
        <v>620096</v>
      </c>
      <c r="R82" s="74">
        <v>1274</v>
      </c>
      <c r="S82" s="74">
        <v>17318314</v>
      </c>
      <c r="T82" s="58"/>
      <c r="U82" s="58"/>
    </row>
    <row r="83" spans="1:21" ht="16.5">
      <c r="A83" s="14" t="s">
        <v>29</v>
      </c>
      <c r="B83" s="74">
        <v>107</v>
      </c>
      <c r="C83" s="74">
        <v>886538</v>
      </c>
      <c r="D83" s="74">
        <v>66</v>
      </c>
      <c r="E83" s="74">
        <v>909819</v>
      </c>
      <c r="F83" s="74">
        <v>586</v>
      </c>
      <c r="G83" s="74">
        <v>9028247</v>
      </c>
      <c r="H83" s="74">
        <v>564</v>
      </c>
      <c r="I83" s="74">
        <v>9302483</v>
      </c>
      <c r="J83" s="74">
        <v>94</v>
      </c>
      <c r="K83" s="74">
        <v>958536</v>
      </c>
      <c r="L83" s="74">
        <v>2</v>
      </c>
      <c r="M83" s="74">
        <v>32144</v>
      </c>
      <c r="N83" s="74">
        <v>8</v>
      </c>
      <c r="O83" s="74">
        <v>260272</v>
      </c>
      <c r="P83" s="74">
        <v>61</v>
      </c>
      <c r="Q83" s="74">
        <v>1356157</v>
      </c>
      <c r="R83" s="74">
        <v>1320</v>
      </c>
      <c r="S83" s="74">
        <v>17423488</v>
      </c>
      <c r="T83" s="58"/>
      <c r="U83" s="58"/>
    </row>
    <row r="84" spans="1:21" ht="16.5">
      <c r="A84" s="14" t="s">
        <v>30</v>
      </c>
      <c r="B84" s="74">
        <v>54</v>
      </c>
      <c r="C84" s="74">
        <v>439178</v>
      </c>
      <c r="D84" s="74">
        <v>53</v>
      </c>
      <c r="E84" s="74">
        <v>840712</v>
      </c>
      <c r="F84" s="74">
        <v>480</v>
      </c>
      <c r="G84" s="74">
        <v>8371115</v>
      </c>
      <c r="H84" s="74">
        <v>571</v>
      </c>
      <c r="I84" s="74">
        <v>10454823</v>
      </c>
      <c r="J84" s="74">
        <v>31</v>
      </c>
      <c r="K84" s="74">
        <v>198725</v>
      </c>
      <c r="L84" s="74" t="s">
        <v>154</v>
      </c>
      <c r="M84" s="74" t="s">
        <v>130</v>
      </c>
      <c r="N84" s="74">
        <v>13</v>
      </c>
      <c r="O84" s="74">
        <v>461632</v>
      </c>
      <c r="P84" s="74">
        <v>109</v>
      </c>
      <c r="Q84" s="74">
        <v>2850415</v>
      </c>
      <c r="R84" s="74">
        <v>1383</v>
      </c>
      <c r="S84" s="74">
        <v>22017819</v>
      </c>
      <c r="T84" s="58"/>
      <c r="U84" s="58"/>
    </row>
    <row r="85" spans="1:21" ht="16.5">
      <c r="A85" s="14" t="s">
        <v>31</v>
      </c>
      <c r="B85" s="74">
        <v>34</v>
      </c>
      <c r="C85" s="74">
        <v>193507</v>
      </c>
      <c r="D85" s="74">
        <v>49</v>
      </c>
      <c r="E85" s="74">
        <v>832730</v>
      </c>
      <c r="F85" s="74">
        <v>472</v>
      </c>
      <c r="G85" s="74">
        <v>8195010</v>
      </c>
      <c r="H85" s="74">
        <v>838</v>
      </c>
      <c r="I85" s="74">
        <v>16588797</v>
      </c>
      <c r="J85" s="74">
        <v>25</v>
      </c>
      <c r="K85" s="74">
        <v>97865</v>
      </c>
      <c r="L85" s="20">
        <v>2</v>
      </c>
      <c r="M85" s="86">
        <v>136</v>
      </c>
      <c r="N85" s="74">
        <v>15</v>
      </c>
      <c r="O85" s="74">
        <v>513442</v>
      </c>
      <c r="P85" s="74">
        <v>158</v>
      </c>
      <c r="Q85" s="74">
        <v>4303527</v>
      </c>
      <c r="R85" s="74">
        <v>1670</v>
      </c>
      <c r="S85" s="74">
        <v>23683906</v>
      </c>
      <c r="T85" s="58"/>
      <c r="U85" s="58"/>
    </row>
    <row r="86" spans="1:21" ht="16.5">
      <c r="A86" s="14" t="s">
        <v>32</v>
      </c>
      <c r="B86" s="74">
        <v>37</v>
      </c>
      <c r="C86" s="74">
        <v>324398</v>
      </c>
      <c r="D86" s="74">
        <v>25</v>
      </c>
      <c r="E86" s="74">
        <v>502096</v>
      </c>
      <c r="F86" s="74">
        <v>464</v>
      </c>
      <c r="G86" s="74">
        <v>7861778</v>
      </c>
      <c r="H86" s="74">
        <v>1063</v>
      </c>
      <c r="I86" s="74">
        <v>21354737</v>
      </c>
      <c r="J86" s="74">
        <v>47</v>
      </c>
      <c r="K86" s="74">
        <v>216954</v>
      </c>
      <c r="L86" s="74" t="s">
        <v>154</v>
      </c>
      <c r="M86" s="74" t="s">
        <v>130</v>
      </c>
      <c r="N86" s="74">
        <v>18</v>
      </c>
      <c r="O86" s="74">
        <v>701483</v>
      </c>
      <c r="P86" s="74">
        <v>347</v>
      </c>
      <c r="Q86" s="74">
        <v>6652769</v>
      </c>
      <c r="R86" s="74">
        <v>1929</v>
      </c>
      <c r="S86" s="74">
        <v>25557273</v>
      </c>
      <c r="T86" s="58"/>
      <c r="U86" s="58"/>
    </row>
    <row r="87" spans="1:21" ht="16.5">
      <c r="A87" s="14" t="s">
        <v>33</v>
      </c>
      <c r="B87" s="74">
        <v>41</v>
      </c>
      <c r="C87" s="74">
        <v>336068</v>
      </c>
      <c r="D87" s="74">
        <v>20</v>
      </c>
      <c r="E87" s="74">
        <v>331656</v>
      </c>
      <c r="F87" s="74">
        <v>421</v>
      </c>
      <c r="G87" s="74">
        <v>6897542</v>
      </c>
      <c r="H87" s="74">
        <v>1333</v>
      </c>
      <c r="I87" s="74">
        <v>22780276</v>
      </c>
      <c r="J87" s="74">
        <v>59</v>
      </c>
      <c r="K87" s="74">
        <v>345132</v>
      </c>
      <c r="L87" s="74" t="s">
        <v>154</v>
      </c>
      <c r="M87" s="74" t="s">
        <v>130</v>
      </c>
      <c r="N87" s="74">
        <v>19</v>
      </c>
      <c r="O87" s="74">
        <v>947275</v>
      </c>
      <c r="P87" s="74">
        <v>212</v>
      </c>
      <c r="Q87" s="74">
        <v>5588447</v>
      </c>
      <c r="R87" s="74">
        <v>2110</v>
      </c>
      <c r="S87" s="74">
        <v>32764327</v>
      </c>
      <c r="T87" s="58"/>
      <c r="U87" s="58"/>
    </row>
    <row r="88" spans="1:21" ht="16.5">
      <c r="A88" s="14" t="s">
        <v>34</v>
      </c>
      <c r="B88" s="74">
        <v>50</v>
      </c>
      <c r="C88" s="74">
        <v>298396</v>
      </c>
      <c r="D88" s="74">
        <v>22</v>
      </c>
      <c r="E88" s="74">
        <v>433338</v>
      </c>
      <c r="F88" s="74">
        <v>368</v>
      </c>
      <c r="G88" s="74">
        <v>7287550</v>
      </c>
      <c r="H88" s="74">
        <v>1334</v>
      </c>
      <c r="I88" s="74">
        <v>24641679</v>
      </c>
      <c r="J88" s="74">
        <v>43</v>
      </c>
      <c r="K88" s="74">
        <v>228422</v>
      </c>
      <c r="L88" s="74">
        <v>1</v>
      </c>
      <c r="M88" s="74">
        <v>3258</v>
      </c>
      <c r="N88" s="74">
        <v>14</v>
      </c>
      <c r="O88" s="74">
        <v>864195</v>
      </c>
      <c r="P88" s="74">
        <v>213</v>
      </c>
      <c r="Q88" s="74">
        <v>5741528</v>
      </c>
      <c r="R88" s="74">
        <v>2471</v>
      </c>
      <c r="S88" s="74">
        <v>40500282</v>
      </c>
      <c r="T88" s="58"/>
      <c r="U88" s="58"/>
    </row>
    <row r="89" spans="1:21" ht="16.5">
      <c r="A89" s="14" t="s">
        <v>35</v>
      </c>
      <c r="B89" s="74">
        <v>55</v>
      </c>
      <c r="C89" s="74">
        <v>579234</v>
      </c>
      <c r="D89" s="74">
        <v>17</v>
      </c>
      <c r="E89" s="74">
        <v>412251</v>
      </c>
      <c r="F89" s="74">
        <v>355</v>
      </c>
      <c r="G89" s="74">
        <v>6291673</v>
      </c>
      <c r="H89" s="74">
        <v>1148</v>
      </c>
      <c r="I89" s="74">
        <v>21999163</v>
      </c>
      <c r="J89" s="74">
        <v>80</v>
      </c>
      <c r="K89" s="74">
        <v>409407</v>
      </c>
      <c r="L89" s="20" t="s">
        <v>154</v>
      </c>
      <c r="M89" s="86" t="s">
        <v>130</v>
      </c>
      <c r="N89" s="74">
        <v>22</v>
      </c>
      <c r="O89" s="74">
        <v>2551396</v>
      </c>
      <c r="P89" s="74">
        <v>288</v>
      </c>
      <c r="Q89" s="74">
        <v>6805505</v>
      </c>
      <c r="R89" s="74">
        <v>2761</v>
      </c>
      <c r="S89" s="74">
        <v>42360349</v>
      </c>
      <c r="T89" s="58"/>
      <c r="U89" s="58"/>
    </row>
    <row r="90" spans="1:21" ht="16.5">
      <c r="A90" s="14" t="s">
        <v>36</v>
      </c>
      <c r="B90" s="74">
        <v>24</v>
      </c>
      <c r="C90" s="74">
        <v>249483</v>
      </c>
      <c r="D90" s="74">
        <v>20</v>
      </c>
      <c r="E90" s="74">
        <v>503056</v>
      </c>
      <c r="F90" s="74">
        <v>250</v>
      </c>
      <c r="G90" s="74">
        <v>4349960</v>
      </c>
      <c r="H90" s="74">
        <v>959</v>
      </c>
      <c r="I90" s="74">
        <v>19533321</v>
      </c>
      <c r="J90" s="74">
        <v>109</v>
      </c>
      <c r="K90" s="74">
        <v>647696</v>
      </c>
      <c r="L90" s="20" t="s">
        <v>154</v>
      </c>
      <c r="M90" s="86" t="s">
        <v>130</v>
      </c>
      <c r="N90" s="74">
        <v>16</v>
      </c>
      <c r="O90" s="74">
        <v>1266566</v>
      </c>
      <c r="P90" s="74">
        <v>251</v>
      </c>
      <c r="Q90" s="74">
        <v>5600991</v>
      </c>
      <c r="R90" s="74">
        <v>3476</v>
      </c>
      <c r="S90" s="74">
        <v>63905062</v>
      </c>
      <c r="T90" s="58"/>
      <c r="U90" s="58"/>
    </row>
    <row r="91" spans="1:21" ht="16.5">
      <c r="A91" s="14" t="s">
        <v>37</v>
      </c>
      <c r="B91" s="74">
        <v>41</v>
      </c>
      <c r="C91" s="74">
        <v>435800</v>
      </c>
      <c r="D91" s="74">
        <v>24</v>
      </c>
      <c r="E91" s="74">
        <v>836618</v>
      </c>
      <c r="F91" s="74">
        <v>329</v>
      </c>
      <c r="G91" s="74">
        <v>6311257</v>
      </c>
      <c r="H91" s="74">
        <v>942</v>
      </c>
      <c r="I91" s="74">
        <v>19108133</v>
      </c>
      <c r="J91" s="74">
        <v>119</v>
      </c>
      <c r="K91" s="74">
        <v>615396</v>
      </c>
      <c r="L91" s="20">
        <v>2</v>
      </c>
      <c r="M91" s="86">
        <v>26101</v>
      </c>
      <c r="N91" s="74">
        <v>16</v>
      </c>
      <c r="O91" s="74">
        <v>1212239</v>
      </c>
      <c r="P91" s="74">
        <v>202</v>
      </c>
      <c r="Q91" s="74">
        <v>4066520</v>
      </c>
      <c r="R91" s="74">
        <v>3404</v>
      </c>
      <c r="S91" s="74">
        <v>53639884</v>
      </c>
      <c r="T91" s="58"/>
      <c r="U91" s="58"/>
    </row>
    <row r="92" spans="1:21" ht="16.5">
      <c r="A92" s="14" t="s">
        <v>38</v>
      </c>
      <c r="B92" s="74">
        <v>36</v>
      </c>
      <c r="C92" s="74">
        <v>295120</v>
      </c>
      <c r="D92" s="74">
        <v>20</v>
      </c>
      <c r="E92" s="74">
        <v>559066</v>
      </c>
      <c r="F92" s="74">
        <v>308</v>
      </c>
      <c r="G92" s="74">
        <v>5678645</v>
      </c>
      <c r="H92" s="74">
        <v>1044</v>
      </c>
      <c r="I92" s="74">
        <v>21266489</v>
      </c>
      <c r="J92" s="74">
        <v>83</v>
      </c>
      <c r="K92" s="74">
        <v>465612</v>
      </c>
      <c r="L92" s="74">
        <v>1</v>
      </c>
      <c r="M92" s="74">
        <v>18155</v>
      </c>
      <c r="N92" s="74">
        <v>17</v>
      </c>
      <c r="O92" s="74">
        <v>1547069</v>
      </c>
      <c r="P92" s="74">
        <v>283</v>
      </c>
      <c r="Q92" s="74">
        <v>5004834</v>
      </c>
      <c r="R92" s="74">
        <v>3971</v>
      </c>
      <c r="S92" s="74">
        <v>59368744</v>
      </c>
      <c r="T92" s="58"/>
      <c r="U92" s="58"/>
    </row>
    <row r="93" spans="1:21" ht="16.5">
      <c r="A93" s="78" t="s">
        <v>91</v>
      </c>
      <c r="B93" s="86">
        <v>2</v>
      </c>
      <c r="C93" s="86">
        <v>26505</v>
      </c>
      <c r="D93" s="74">
        <v>2</v>
      </c>
      <c r="E93" s="74">
        <v>76164</v>
      </c>
      <c r="F93" s="74">
        <v>35</v>
      </c>
      <c r="G93" s="74">
        <v>790442</v>
      </c>
      <c r="H93" s="74">
        <v>88</v>
      </c>
      <c r="I93" s="74">
        <v>1772152</v>
      </c>
      <c r="J93" s="74">
        <v>12</v>
      </c>
      <c r="K93" s="74">
        <v>71604</v>
      </c>
      <c r="L93" s="20" t="s">
        <v>154</v>
      </c>
      <c r="M93" s="86" t="s">
        <v>130</v>
      </c>
      <c r="N93" s="74">
        <v>1</v>
      </c>
      <c r="O93" s="74">
        <v>48154</v>
      </c>
      <c r="P93" s="74">
        <v>15</v>
      </c>
      <c r="Q93" s="74">
        <v>198560</v>
      </c>
      <c r="R93" s="74">
        <v>285</v>
      </c>
      <c r="S93" s="74">
        <v>4457887</v>
      </c>
      <c r="T93" s="58"/>
      <c r="U93" s="58"/>
    </row>
    <row r="94" spans="1:21" ht="16.5">
      <c r="A94" s="78" t="s">
        <v>93</v>
      </c>
      <c r="B94" s="74">
        <v>4</v>
      </c>
      <c r="C94" s="74">
        <v>22887</v>
      </c>
      <c r="D94" s="74">
        <v>3</v>
      </c>
      <c r="E94" s="74">
        <v>105632</v>
      </c>
      <c r="F94" s="74">
        <v>29</v>
      </c>
      <c r="G94" s="74">
        <v>554541</v>
      </c>
      <c r="H94" s="74">
        <v>87</v>
      </c>
      <c r="I94" s="74">
        <v>1837176</v>
      </c>
      <c r="J94" s="74">
        <v>13</v>
      </c>
      <c r="K94" s="74">
        <v>53590</v>
      </c>
      <c r="L94" s="20" t="s">
        <v>154</v>
      </c>
      <c r="M94" s="75" t="s">
        <v>130</v>
      </c>
      <c r="N94" s="74">
        <v>1</v>
      </c>
      <c r="O94" s="74">
        <v>158503</v>
      </c>
      <c r="P94" s="74">
        <v>18</v>
      </c>
      <c r="Q94" s="74">
        <v>298361</v>
      </c>
      <c r="R94" s="74">
        <v>310</v>
      </c>
      <c r="S94" s="74">
        <v>4512092</v>
      </c>
      <c r="T94" s="58"/>
      <c r="U94" s="58"/>
    </row>
    <row r="95" spans="1:21" ht="16.5">
      <c r="A95" s="78" t="s">
        <v>94</v>
      </c>
      <c r="B95" s="74">
        <v>7</v>
      </c>
      <c r="C95" s="74">
        <v>29865</v>
      </c>
      <c r="D95" s="74">
        <v>2</v>
      </c>
      <c r="E95" s="74">
        <v>64970</v>
      </c>
      <c r="F95" s="74">
        <v>33</v>
      </c>
      <c r="G95" s="74">
        <v>566866</v>
      </c>
      <c r="H95" s="74">
        <v>91</v>
      </c>
      <c r="I95" s="74">
        <v>1749547</v>
      </c>
      <c r="J95" s="74">
        <v>2</v>
      </c>
      <c r="K95" s="74">
        <v>64970</v>
      </c>
      <c r="L95" s="20" t="s">
        <v>154</v>
      </c>
      <c r="M95" s="86" t="s">
        <v>130</v>
      </c>
      <c r="N95" s="86">
        <v>3</v>
      </c>
      <c r="O95" s="86">
        <v>246027</v>
      </c>
      <c r="P95" s="74">
        <v>21</v>
      </c>
      <c r="Q95" s="74">
        <v>230420</v>
      </c>
      <c r="R95" s="74">
        <v>365</v>
      </c>
      <c r="S95" s="74">
        <v>4766000</v>
      </c>
      <c r="T95" s="58"/>
      <c r="U95" s="58"/>
    </row>
    <row r="96" spans="1:21" ht="16.5">
      <c r="A96" s="78" t="s">
        <v>95</v>
      </c>
      <c r="B96" s="74">
        <v>2</v>
      </c>
      <c r="C96" s="74">
        <v>37379</v>
      </c>
      <c r="D96" s="74">
        <v>1</v>
      </c>
      <c r="E96" s="74">
        <v>37855</v>
      </c>
      <c r="F96" s="74">
        <v>28</v>
      </c>
      <c r="G96" s="74">
        <v>445651</v>
      </c>
      <c r="H96" s="74">
        <v>86</v>
      </c>
      <c r="I96" s="74">
        <v>1600226</v>
      </c>
      <c r="J96" s="74">
        <v>11</v>
      </c>
      <c r="K96" s="74">
        <v>54349</v>
      </c>
      <c r="L96" s="20" t="s">
        <v>154</v>
      </c>
      <c r="M96" s="86" t="s">
        <v>130</v>
      </c>
      <c r="N96" s="74" t="s">
        <v>154</v>
      </c>
      <c r="O96" s="74" t="s">
        <v>155</v>
      </c>
      <c r="P96" s="74">
        <v>15</v>
      </c>
      <c r="Q96" s="74">
        <v>166292</v>
      </c>
      <c r="R96" s="74">
        <v>350</v>
      </c>
      <c r="S96" s="74">
        <v>5618391</v>
      </c>
      <c r="T96" s="58"/>
      <c r="U96" s="58"/>
    </row>
    <row r="97" spans="1:21" ht="16.5">
      <c r="A97" s="78" t="s">
        <v>96</v>
      </c>
      <c r="B97" s="86">
        <v>4</v>
      </c>
      <c r="C97" s="86">
        <v>43230</v>
      </c>
      <c r="D97" s="86">
        <v>1</v>
      </c>
      <c r="E97" s="86">
        <v>26014</v>
      </c>
      <c r="F97" s="74">
        <v>21</v>
      </c>
      <c r="G97" s="74">
        <v>342440</v>
      </c>
      <c r="H97" s="74">
        <v>84</v>
      </c>
      <c r="I97" s="74">
        <v>1759964</v>
      </c>
      <c r="J97" s="74">
        <v>8</v>
      </c>
      <c r="K97" s="74">
        <v>39221</v>
      </c>
      <c r="L97" s="20">
        <v>1</v>
      </c>
      <c r="M97" s="20">
        <v>18155</v>
      </c>
      <c r="N97" s="74">
        <v>1</v>
      </c>
      <c r="O97" s="74">
        <v>48154</v>
      </c>
      <c r="P97" s="74">
        <v>18</v>
      </c>
      <c r="Q97" s="74">
        <v>226565</v>
      </c>
      <c r="R97" s="74">
        <v>320</v>
      </c>
      <c r="S97" s="74">
        <v>4876004</v>
      </c>
      <c r="T97" s="58"/>
      <c r="U97" s="58"/>
    </row>
    <row r="98" spans="1:21" ht="16.5">
      <c r="A98" s="78" t="s">
        <v>97</v>
      </c>
      <c r="B98" s="86">
        <v>2</v>
      </c>
      <c r="C98" s="86">
        <v>6542</v>
      </c>
      <c r="D98" s="86" t="s">
        <v>154</v>
      </c>
      <c r="E98" s="86" t="s">
        <v>130</v>
      </c>
      <c r="F98" s="74">
        <v>25</v>
      </c>
      <c r="G98" s="74">
        <v>364976</v>
      </c>
      <c r="H98" s="74">
        <v>88</v>
      </c>
      <c r="I98" s="74">
        <v>1863611</v>
      </c>
      <c r="J98" s="74">
        <v>8</v>
      </c>
      <c r="K98" s="74">
        <v>23350</v>
      </c>
      <c r="L98" s="20" t="s">
        <v>154</v>
      </c>
      <c r="M98" s="20" t="s">
        <v>130</v>
      </c>
      <c r="N98" s="86">
        <v>1</v>
      </c>
      <c r="O98" s="86">
        <v>48154</v>
      </c>
      <c r="P98" s="74">
        <v>19</v>
      </c>
      <c r="Q98" s="74">
        <v>247062</v>
      </c>
      <c r="R98" s="74">
        <v>346</v>
      </c>
      <c r="S98" s="74">
        <v>5194718</v>
      </c>
      <c r="T98" s="58"/>
      <c r="U98" s="58"/>
    </row>
    <row r="99" spans="1:21" ht="16.5">
      <c r="A99" s="78" t="s">
        <v>98</v>
      </c>
      <c r="B99" s="74">
        <v>4</v>
      </c>
      <c r="C99" s="74">
        <v>12861</v>
      </c>
      <c r="D99" s="74">
        <v>1</v>
      </c>
      <c r="E99" s="74">
        <v>28029</v>
      </c>
      <c r="F99" s="74">
        <v>31</v>
      </c>
      <c r="G99" s="74">
        <v>606266</v>
      </c>
      <c r="H99" s="74">
        <v>85</v>
      </c>
      <c r="I99" s="74">
        <v>1558268</v>
      </c>
      <c r="J99" s="74">
        <v>5</v>
      </c>
      <c r="K99" s="74">
        <v>34847</v>
      </c>
      <c r="L99" s="20" t="s">
        <v>154</v>
      </c>
      <c r="M99" s="20" t="s">
        <v>130</v>
      </c>
      <c r="N99" s="74">
        <v>2</v>
      </c>
      <c r="O99" s="74">
        <v>197873</v>
      </c>
      <c r="P99" s="74">
        <v>24</v>
      </c>
      <c r="Q99" s="74">
        <v>234924</v>
      </c>
      <c r="R99" s="74">
        <v>357</v>
      </c>
      <c r="S99" s="74">
        <v>5503173</v>
      </c>
      <c r="T99" s="58"/>
      <c r="U99" s="58"/>
    </row>
    <row r="100" spans="1:21" ht="16.5">
      <c r="A100" s="78" t="s">
        <v>99</v>
      </c>
      <c r="B100" s="74">
        <v>1</v>
      </c>
      <c r="C100" s="74">
        <v>5043</v>
      </c>
      <c r="D100" s="86" t="s">
        <v>154</v>
      </c>
      <c r="E100" s="86" t="s">
        <v>130</v>
      </c>
      <c r="F100" s="74">
        <v>21</v>
      </c>
      <c r="G100" s="74">
        <v>349600</v>
      </c>
      <c r="H100" s="74">
        <v>92</v>
      </c>
      <c r="I100" s="74">
        <v>2070942</v>
      </c>
      <c r="J100" s="74">
        <v>4</v>
      </c>
      <c r="K100" s="74">
        <v>19309</v>
      </c>
      <c r="L100" s="74" t="s">
        <v>154</v>
      </c>
      <c r="M100" s="74" t="s">
        <v>130</v>
      </c>
      <c r="N100" s="74">
        <v>1</v>
      </c>
      <c r="O100" s="74">
        <v>48154</v>
      </c>
      <c r="P100" s="74">
        <v>30</v>
      </c>
      <c r="Q100" s="74">
        <v>767522</v>
      </c>
      <c r="R100" s="74">
        <v>364</v>
      </c>
      <c r="S100" s="74">
        <v>5603435</v>
      </c>
      <c r="T100" s="58"/>
      <c r="U100" s="58"/>
    </row>
    <row r="101" spans="1:21" ht="16.5">
      <c r="A101" s="78" t="s">
        <v>100</v>
      </c>
      <c r="B101" s="74" t="s">
        <v>154</v>
      </c>
      <c r="C101" s="74" t="s">
        <v>130</v>
      </c>
      <c r="D101" s="74">
        <v>1</v>
      </c>
      <c r="E101" s="74">
        <v>28029</v>
      </c>
      <c r="F101" s="74">
        <v>24</v>
      </c>
      <c r="G101" s="74">
        <v>516965</v>
      </c>
      <c r="H101" s="74">
        <v>81</v>
      </c>
      <c r="I101" s="74">
        <v>1573998</v>
      </c>
      <c r="J101" s="74">
        <v>4</v>
      </c>
      <c r="K101" s="74">
        <v>37157</v>
      </c>
      <c r="L101" s="20" t="s">
        <v>154</v>
      </c>
      <c r="M101" s="20" t="s">
        <v>130</v>
      </c>
      <c r="N101" s="74">
        <v>1</v>
      </c>
      <c r="O101" s="74">
        <v>149719</v>
      </c>
      <c r="P101" s="74">
        <v>30</v>
      </c>
      <c r="Q101" s="74">
        <v>561339</v>
      </c>
      <c r="R101" s="74">
        <v>324</v>
      </c>
      <c r="S101" s="74">
        <v>4834353</v>
      </c>
      <c r="T101" s="58"/>
      <c r="U101" s="58"/>
    </row>
    <row r="102" spans="1:21" ht="16.5">
      <c r="A102" s="78" t="s">
        <v>101</v>
      </c>
      <c r="B102" s="74" t="s">
        <v>154</v>
      </c>
      <c r="C102" s="74" t="s">
        <v>130</v>
      </c>
      <c r="D102" s="74">
        <v>2</v>
      </c>
      <c r="E102" s="74">
        <v>36647</v>
      </c>
      <c r="F102" s="20">
        <v>22</v>
      </c>
      <c r="G102" s="20">
        <v>373415</v>
      </c>
      <c r="H102" s="74">
        <v>95</v>
      </c>
      <c r="I102" s="74">
        <v>1844695</v>
      </c>
      <c r="J102" s="74">
        <v>8</v>
      </c>
      <c r="K102" s="74">
        <v>25262</v>
      </c>
      <c r="L102" s="20" t="s">
        <v>154</v>
      </c>
      <c r="M102" s="20" t="s">
        <v>130</v>
      </c>
      <c r="N102" s="74">
        <v>3</v>
      </c>
      <c r="O102" s="74">
        <v>246027</v>
      </c>
      <c r="P102" s="74">
        <v>33</v>
      </c>
      <c r="Q102" s="74">
        <v>645376</v>
      </c>
      <c r="R102" s="74">
        <v>324</v>
      </c>
      <c r="S102" s="74">
        <v>4758799</v>
      </c>
      <c r="T102" s="58"/>
      <c r="U102" s="58"/>
    </row>
    <row r="103" spans="1:21" ht="16.5">
      <c r="A103" s="78" t="s">
        <v>102</v>
      </c>
      <c r="B103" s="74">
        <v>4</v>
      </c>
      <c r="C103" s="74">
        <v>19107</v>
      </c>
      <c r="D103" s="74">
        <v>3</v>
      </c>
      <c r="E103" s="74">
        <v>63585</v>
      </c>
      <c r="F103" s="20">
        <v>20</v>
      </c>
      <c r="G103" s="20">
        <v>396305</v>
      </c>
      <c r="H103" s="74">
        <v>84</v>
      </c>
      <c r="I103" s="74">
        <v>1818969</v>
      </c>
      <c r="J103" s="74">
        <v>4</v>
      </c>
      <c r="K103" s="74">
        <v>30342</v>
      </c>
      <c r="L103" s="20" t="s">
        <v>154</v>
      </c>
      <c r="M103" s="20" t="s">
        <v>130</v>
      </c>
      <c r="N103" s="74" t="s">
        <v>154</v>
      </c>
      <c r="O103" s="74" t="s">
        <v>155</v>
      </c>
      <c r="P103" s="74">
        <v>31</v>
      </c>
      <c r="Q103" s="74">
        <v>518736</v>
      </c>
      <c r="R103" s="74">
        <v>317</v>
      </c>
      <c r="S103" s="74">
        <v>4752325</v>
      </c>
      <c r="T103" s="58"/>
      <c r="U103" s="58"/>
    </row>
    <row r="104" spans="1:21" ht="16.5">
      <c r="A104" s="80" t="s">
        <v>103</v>
      </c>
      <c r="B104" s="81">
        <v>6</v>
      </c>
      <c r="C104" s="81">
        <v>91701</v>
      </c>
      <c r="D104" s="81">
        <v>4</v>
      </c>
      <c r="E104" s="81">
        <v>92141</v>
      </c>
      <c r="F104" s="23">
        <v>19</v>
      </c>
      <c r="G104" s="23">
        <v>371178</v>
      </c>
      <c r="H104" s="81">
        <v>83</v>
      </c>
      <c r="I104" s="81">
        <v>1816941</v>
      </c>
      <c r="J104" s="81">
        <v>4</v>
      </c>
      <c r="K104" s="81">
        <v>11611</v>
      </c>
      <c r="L104" s="23" t="s">
        <v>154</v>
      </c>
      <c r="M104" s="23" t="s">
        <v>130</v>
      </c>
      <c r="N104" s="89">
        <v>3</v>
      </c>
      <c r="O104" s="89">
        <v>356304</v>
      </c>
      <c r="P104" s="81">
        <v>29</v>
      </c>
      <c r="Q104" s="81">
        <v>909677</v>
      </c>
      <c r="R104" s="81">
        <v>309</v>
      </c>
      <c r="S104" s="81">
        <v>4491567</v>
      </c>
      <c r="T104" s="58"/>
      <c r="U104" s="58"/>
    </row>
    <row r="105" spans="1:21" ht="16.5">
      <c r="A105" s="234" t="s">
        <v>104</v>
      </c>
      <c r="B105" s="234"/>
      <c r="C105" s="234"/>
      <c r="D105" s="234"/>
      <c r="E105" s="234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7" t="s">
        <v>156</v>
      </c>
      <c r="Q105" s="56"/>
      <c r="R105" s="56"/>
      <c r="S105" s="56"/>
      <c r="T105" s="58"/>
      <c r="U105" s="58"/>
    </row>
    <row r="106" spans="1:21" ht="16.5">
      <c r="A106" s="56"/>
      <c r="B106" s="56"/>
      <c r="C106" s="56"/>
      <c r="D106" s="56"/>
      <c r="E106" s="50" t="s">
        <v>157</v>
      </c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0" t="s">
        <v>158</v>
      </c>
      <c r="R106" s="56"/>
      <c r="S106" s="56"/>
      <c r="T106" s="58"/>
      <c r="U106" s="58"/>
    </row>
  </sheetData>
  <mergeCells count="125">
    <mergeCell ref="R79:S79"/>
    <mergeCell ref="A80:A81"/>
    <mergeCell ref="A105:E105"/>
    <mergeCell ref="P78:Q78"/>
    <mergeCell ref="R78:S78"/>
    <mergeCell ref="B79:C79"/>
    <mergeCell ref="D79:E79"/>
    <mergeCell ref="F79:G79"/>
    <mergeCell ref="H79:I79"/>
    <mergeCell ref="J79:K79"/>
    <mergeCell ref="L79:M79"/>
    <mergeCell ref="N79:O79"/>
    <mergeCell ref="P79:Q79"/>
    <mergeCell ref="H78:I78"/>
    <mergeCell ref="J78:K78"/>
    <mergeCell ref="L78:M78"/>
    <mergeCell ref="N78:O78"/>
    <mergeCell ref="A78:A79"/>
    <mergeCell ref="B78:C78"/>
    <mergeCell ref="D78:E78"/>
    <mergeCell ref="F78:G78"/>
    <mergeCell ref="H76:H77"/>
    <mergeCell ref="Q76:Q77"/>
    <mergeCell ref="R76:S76"/>
    <mergeCell ref="R77:S77"/>
    <mergeCell ref="R44:S44"/>
    <mergeCell ref="A45:A46"/>
    <mergeCell ref="A70:E70"/>
    <mergeCell ref="B75:I75"/>
    <mergeCell ref="J75:S75"/>
    <mergeCell ref="A43:A44"/>
    <mergeCell ref="B43:C43"/>
    <mergeCell ref="D43:E43"/>
    <mergeCell ref="F43:G43"/>
    <mergeCell ref="P43:Q43"/>
    <mergeCell ref="R43:S43"/>
    <mergeCell ref="B44:C44"/>
    <mergeCell ref="D44:E44"/>
    <mergeCell ref="F44:G44"/>
    <mergeCell ref="H44:I44"/>
    <mergeCell ref="J44:K44"/>
    <mergeCell ref="L44:M44"/>
    <mergeCell ref="N44:O44"/>
    <mergeCell ref="P44:Q44"/>
    <mergeCell ref="H43:I43"/>
    <mergeCell ref="J43:K43"/>
    <mergeCell ref="L43:M43"/>
    <mergeCell ref="N43:O43"/>
    <mergeCell ref="H41:H42"/>
    <mergeCell ref="Q41:Q42"/>
    <mergeCell ref="R41:S41"/>
    <mergeCell ref="R42:S42"/>
    <mergeCell ref="A11:A12"/>
    <mergeCell ref="A36:E36"/>
    <mergeCell ref="B40:I40"/>
    <mergeCell ref="J40:S40"/>
    <mergeCell ref="AZ10:BA10"/>
    <mergeCell ref="BB10:BC10"/>
    <mergeCell ref="BD10:BE10"/>
    <mergeCell ref="BF10:BG10"/>
    <mergeCell ref="AQ10:AR10"/>
    <mergeCell ref="AS10:AT10"/>
    <mergeCell ref="AU10:AV10"/>
    <mergeCell ref="AX10:AY10"/>
    <mergeCell ref="AH10:AI10"/>
    <mergeCell ref="AJ10:AK10"/>
    <mergeCell ref="AL10:AM10"/>
    <mergeCell ref="AO10:AP10"/>
    <mergeCell ref="Y10:Z10"/>
    <mergeCell ref="AA10:AB10"/>
    <mergeCell ref="AD10:AE10"/>
    <mergeCell ref="AF10:AG10"/>
    <mergeCell ref="P10:Q10"/>
    <mergeCell ref="R10:S10"/>
    <mergeCell ref="U10:V10"/>
    <mergeCell ref="W10:X10"/>
    <mergeCell ref="H10:I10"/>
    <mergeCell ref="J10:K10"/>
    <mergeCell ref="L10:M10"/>
    <mergeCell ref="N10:O10"/>
    <mergeCell ref="AZ9:BA9"/>
    <mergeCell ref="BB9:BC9"/>
    <mergeCell ref="BD9:BE9"/>
    <mergeCell ref="BF9:BG9"/>
    <mergeCell ref="AQ9:AR9"/>
    <mergeCell ref="AS9:AT9"/>
    <mergeCell ref="AU9:AV9"/>
    <mergeCell ref="AX9:AY9"/>
    <mergeCell ref="AH9:AI9"/>
    <mergeCell ref="AJ9:AK9"/>
    <mergeCell ref="AL9:AM9"/>
    <mergeCell ref="AO9:AP9"/>
    <mergeCell ref="Y9:Z9"/>
    <mergeCell ref="AA9:AB9"/>
    <mergeCell ref="AD9:AE9"/>
    <mergeCell ref="AF9:AG9"/>
    <mergeCell ref="P9:Q9"/>
    <mergeCell ref="R9:S9"/>
    <mergeCell ref="U9:V9"/>
    <mergeCell ref="W9:X9"/>
    <mergeCell ref="H9:I9"/>
    <mergeCell ref="J9:K9"/>
    <mergeCell ref="L9:M9"/>
    <mergeCell ref="N9:O9"/>
    <mergeCell ref="A9:A10"/>
    <mergeCell ref="B9:C9"/>
    <mergeCell ref="D9:E9"/>
    <mergeCell ref="F9:G9"/>
    <mergeCell ref="B10:C10"/>
    <mergeCell ref="D10:E10"/>
    <mergeCell ref="F10:G10"/>
    <mergeCell ref="AO6:AV6"/>
    <mergeCell ref="AX6:BG6"/>
    <mergeCell ref="H7:H8"/>
    <mergeCell ref="Q7:Q8"/>
    <mergeCell ref="R7:S7"/>
    <mergeCell ref="AA7:AA8"/>
    <mergeCell ref="AK7:AK8"/>
    <mergeCell ref="AU7:AU8"/>
    <mergeCell ref="BE7:BE8"/>
    <mergeCell ref="R8:S8"/>
    <mergeCell ref="A6:I6"/>
    <mergeCell ref="J6:S6"/>
    <mergeCell ref="U6:AB6"/>
    <mergeCell ref="AD6:AM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B3" sqref="B3"/>
    </sheetView>
  </sheetViews>
  <sheetFormatPr defaultColWidth="9.00390625" defaultRowHeight="16.5"/>
  <cols>
    <col min="1" max="1" width="12.25390625" style="0" customWidth="1"/>
    <col min="2" max="2" width="10.625" style="0" customWidth="1"/>
    <col min="3" max="3" width="12.00390625" style="0" customWidth="1"/>
    <col min="4" max="4" width="12.125" style="0" customWidth="1"/>
    <col min="5" max="5" width="13.125" style="0" customWidth="1"/>
    <col min="6" max="6" width="13.50390625" style="0" customWidth="1"/>
    <col min="7" max="7" width="13.125" style="0" customWidth="1"/>
    <col min="8" max="8" width="14.50390625" style="0" customWidth="1"/>
    <col min="9" max="9" width="13.875" style="0" customWidth="1"/>
    <col min="10" max="16384" width="10.625" style="0" customWidth="1"/>
  </cols>
  <sheetData>
    <row r="1" spans="1:8" ht="16.5">
      <c r="A1" s="1"/>
      <c r="B1" s="1"/>
      <c r="C1" s="1"/>
      <c r="D1" s="1"/>
      <c r="E1" s="1"/>
      <c r="F1" s="1"/>
      <c r="G1" s="2"/>
      <c r="H1" s="1"/>
    </row>
    <row r="2" ht="16.5">
      <c r="A2" t="s">
        <v>159</v>
      </c>
    </row>
    <row r="4" spans="1:13" ht="16.5">
      <c r="A4" s="241" t="s">
        <v>160</v>
      </c>
      <c r="B4" s="241"/>
      <c r="C4" s="241"/>
      <c r="D4" s="241"/>
      <c r="E4" s="91"/>
      <c r="F4" s="241" t="s">
        <v>161</v>
      </c>
      <c r="G4" s="241"/>
      <c r="H4" s="241"/>
      <c r="I4" s="241"/>
      <c r="J4" s="92"/>
      <c r="K4" s="92"/>
      <c r="L4" s="92"/>
      <c r="M4" s="92"/>
    </row>
    <row r="5" spans="1:13" ht="16.5">
      <c r="A5" s="90"/>
      <c r="B5" s="90"/>
      <c r="C5" s="90"/>
      <c r="D5" s="242" t="s">
        <v>162</v>
      </c>
      <c r="E5" s="242"/>
      <c r="F5" s="90"/>
      <c r="G5" s="90"/>
      <c r="H5" s="243" t="s">
        <v>163</v>
      </c>
      <c r="I5" s="243"/>
      <c r="J5" s="92"/>
      <c r="K5" s="92"/>
      <c r="L5" s="92"/>
      <c r="M5" s="92"/>
    </row>
    <row r="6" spans="1:13" ht="16.5">
      <c r="A6" s="93" t="s">
        <v>17</v>
      </c>
      <c r="B6" s="94" t="s">
        <v>164</v>
      </c>
      <c r="C6" s="95" t="s">
        <v>165</v>
      </c>
      <c r="D6" s="95" t="s">
        <v>166</v>
      </c>
      <c r="E6" s="96" t="s">
        <v>167</v>
      </c>
      <c r="F6" s="94" t="s">
        <v>168</v>
      </c>
      <c r="G6" s="95" t="s">
        <v>169</v>
      </c>
      <c r="H6" s="95" t="s">
        <v>170</v>
      </c>
      <c r="I6" s="95" t="s">
        <v>171</v>
      </c>
      <c r="J6" s="97"/>
      <c r="K6" s="97"/>
      <c r="L6" s="97"/>
      <c r="M6" s="97"/>
    </row>
    <row r="7" spans="1:13" ht="16.5">
      <c r="A7" s="98" t="s">
        <v>172</v>
      </c>
      <c r="B7" s="99" t="s">
        <v>173</v>
      </c>
      <c r="C7" s="100" t="s">
        <v>174</v>
      </c>
      <c r="D7" s="100" t="s">
        <v>175</v>
      </c>
      <c r="E7" s="101" t="s">
        <v>175</v>
      </c>
      <c r="F7" s="99" t="s">
        <v>176</v>
      </c>
      <c r="G7" s="100" t="s">
        <v>176</v>
      </c>
      <c r="H7" s="100" t="s">
        <v>175</v>
      </c>
      <c r="I7" s="100" t="s">
        <v>177</v>
      </c>
      <c r="J7" s="102"/>
      <c r="K7" s="102"/>
      <c r="L7" s="102"/>
      <c r="M7" s="102"/>
    </row>
    <row r="8" spans="1:13" ht="16.5">
      <c r="A8" s="21" t="s">
        <v>28</v>
      </c>
      <c r="B8" s="103">
        <f aca="true" t="shared" si="0" ref="B8:B15">SUM(C8:I8)</f>
        <v>13127</v>
      </c>
      <c r="C8" s="103">
        <v>806</v>
      </c>
      <c r="D8" s="103">
        <v>3776</v>
      </c>
      <c r="E8" s="103">
        <v>2191</v>
      </c>
      <c r="F8" s="103">
        <v>2593</v>
      </c>
      <c r="G8" s="103">
        <v>2322</v>
      </c>
      <c r="H8" s="103">
        <v>1165</v>
      </c>
      <c r="I8" s="103">
        <v>274</v>
      </c>
      <c r="J8" s="97"/>
      <c r="K8" s="97"/>
      <c r="L8" s="97"/>
      <c r="M8" s="97"/>
    </row>
    <row r="9" spans="1:13" ht="16.5">
      <c r="A9" s="21" t="s">
        <v>29</v>
      </c>
      <c r="B9" s="103">
        <f t="shared" si="0"/>
        <v>14317</v>
      </c>
      <c r="C9" s="103">
        <v>1009</v>
      </c>
      <c r="D9" s="103">
        <v>3977</v>
      </c>
      <c r="E9" s="103">
        <v>2418</v>
      </c>
      <c r="F9" s="103">
        <v>2856</v>
      </c>
      <c r="G9" s="103">
        <v>2330</v>
      </c>
      <c r="H9" s="103">
        <v>1423</v>
      </c>
      <c r="I9" s="103">
        <v>304</v>
      </c>
      <c r="J9" s="97"/>
      <c r="K9" s="97"/>
      <c r="L9" s="97"/>
      <c r="M9" s="97"/>
    </row>
    <row r="10" spans="1:13" ht="16.5">
      <c r="A10" s="21" t="s">
        <v>30</v>
      </c>
      <c r="B10" s="103">
        <f t="shared" si="0"/>
        <v>14753</v>
      </c>
      <c r="C10" s="103">
        <v>1132</v>
      </c>
      <c r="D10" s="103">
        <v>4008</v>
      </c>
      <c r="E10" s="103">
        <v>2708</v>
      </c>
      <c r="F10" s="103">
        <v>2797</v>
      </c>
      <c r="G10" s="103">
        <v>2231</v>
      </c>
      <c r="H10" s="103">
        <v>1343</v>
      </c>
      <c r="I10" s="103">
        <v>534</v>
      </c>
      <c r="J10" s="97"/>
      <c r="K10" s="97"/>
      <c r="L10" s="97"/>
      <c r="M10" s="97"/>
    </row>
    <row r="11" spans="1:13" ht="16.5">
      <c r="A11" s="21" t="s">
        <v>31</v>
      </c>
      <c r="B11" s="103">
        <f t="shared" si="0"/>
        <v>16345</v>
      </c>
      <c r="C11" s="103">
        <v>1284</v>
      </c>
      <c r="D11" s="103">
        <v>4515</v>
      </c>
      <c r="E11" s="103">
        <v>3061</v>
      </c>
      <c r="F11" s="103">
        <v>3287</v>
      </c>
      <c r="G11" s="103">
        <v>2223</v>
      </c>
      <c r="H11" s="103">
        <v>1187</v>
      </c>
      <c r="I11" s="103">
        <v>788</v>
      </c>
      <c r="J11" s="97"/>
      <c r="K11" s="97"/>
      <c r="L11" s="97"/>
      <c r="M11" s="97"/>
    </row>
    <row r="12" spans="1:13" ht="16.5">
      <c r="A12" s="21" t="s">
        <v>32</v>
      </c>
      <c r="B12" s="103">
        <f t="shared" si="0"/>
        <v>17498</v>
      </c>
      <c r="C12" s="103">
        <v>1249</v>
      </c>
      <c r="D12" s="103">
        <v>4951</v>
      </c>
      <c r="E12" s="103">
        <v>3290</v>
      </c>
      <c r="F12" s="103">
        <v>3696</v>
      </c>
      <c r="G12" s="103">
        <v>2053</v>
      </c>
      <c r="H12" s="103">
        <v>1371</v>
      </c>
      <c r="I12" s="103">
        <v>888</v>
      </c>
      <c r="J12" s="97"/>
      <c r="K12" s="97"/>
      <c r="L12" s="97"/>
      <c r="M12" s="97"/>
    </row>
    <row r="13" spans="1:13" ht="16.5">
      <c r="A13" s="21" t="s">
        <v>33</v>
      </c>
      <c r="B13" s="103">
        <f t="shared" si="0"/>
        <v>18159</v>
      </c>
      <c r="C13" s="103">
        <v>1625</v>
      </c>
      <c r="D13" s="103">
        <v>4725</v>
      </c>
      <c r="E13" s="103">
        <v>3515</v>
      </c>
      <c r="F13" s="103">
        <v>4016</v>
      </c>
      <c r="G13" s="103">
        <v>2067</v>
      </c>
      <c r="H13" s="103">
        <v>1302</v>
      </c>
      <c r="I13" s="103">
        <v>909</v>
      </c>
      <c r="J13" s="97"/>
      <c r="K13" s="97"/>
      <c r="L13" s="97"/>
      <c r="M13" s="97"/>
    </row>
    <row r="14" spans="1:13" ht="16.5">
      <c r="A14" s="21" t="s">
        <v>34</v>
      </c>
      <c r="B14" s="103">
        <f t="shared" si="0"/>
        <v>18012</v>
      </c>
      <c r="C14" s="103">
        <v>1577</v>
      </c>
      <c r="D14" s="103">
        <v>4425</v>
      </c>
      <c r="E14" s="103">
        <v>3706</v>
      </c>
      <c r="F14" s="103">
        <v>3962</v>
      </c>
      <c r="G14" s="103">
        <v>2000</v>
      </c>
      <c r="H14" s="103">
        <v>1304</v>
      </c>
      <c r="I14" s="103">
        <v>1038</v>
      </c>
      <c r="J14" s="97"/>
      <c r="K14" s="97"/>
      <c r="L14" s="97"/>
      <c r="M14" s="97"/>
    </row>
    <row r="15" spans="1:13" ht="16.5">
      <c r="A15" s="21" t="s">
        <v>35</v>
      </c>
      <c r="B15" s="103">
        <f t="shared" si="0"/>
        <v>18196</v>
      </c>
      <c r="C15" s="103">
        <v>1635</v>
      </c>
      <c r="D15" s="103">
        <v>4278</v>
      </c>
      <c r="E15" s="103">
        <v>3954</v>
      </c>
      <c r="F15" s="103">
        <v>3969</v>
      </c>
      <c r="G15" s="103">
        <v>1839</v>
      </c>
      <c r="H15" s="103">
        <v>1267</v>
      </c>
      <c r="I15" s="103">
        <v>1254</v>
      </c>
      <c r="J15" s="97"/>
      <c r="K15" s="97"/>
      <c r="L15" s="97"/>
      <c r="M15" s="97"/>
    </row>
    <row r="16" spans="1:13" ht="16.5">
      <c r="A16" s="21" t="s">
        <v>36</v>
      </c>
      <c r="B16" s="103">
        <v>18241</v>
      </c>
      <c r="C16" s="103">
        <v>1604</v>
      </c>
      <c r="D16" s="103">
        <v>4265</v>
      </c>
      <c r="E16" s="103">
        <v>3797</v>
      </c>
      <c r="F16" s="103">
        <v>4229</v>
      </c>
      <c r="G16" s="103">
        <v>1744</v>
      </c>
      <c r="H16" s="103">
        <v>1120</v>
      </c>
      <c r="I16" s="103">
        <v>1482</v>
      </c>
      <c r="J16" s="97"/>
      <c r="K16" s="97"/>
      <c r="L16" s="97"/>
      <c r="M16" s="97"/>
    </row>
    <row r="17" spans="1:13" ht="16.5">
      <c r="A17" s="21" t="s">
        <v>37</v>
      </c>
      <c r="B17" s="103">
        <v>18878</v>
      </c>
      <c r="C17" s="103">
        <v>1619</v>
      </c>
      <c r="D17" s="103">
        <v>4371</v>
      </c>
      <c r="E17" s="103">
        <v>3903</v>
      </c>
      <c r="F17" s="103">
        <v>4375</v>
      </c>
      <c r="G17" s="103">
        <v>1822</v>
      </c>
      <c r="H17" s="103">
        <v>1232</v>
      </c>
      <c r="I17" s="103">
        <v>1556</v>
      </c>
      <c r="J17" s="97"/>
      <c r="K17" s="97"/>
      <c r="L17" s="97"/>
      <c r="M17" s="97"/>
    </row>
    <row r="18" spans="1:13" ht="16.5">
      <c r="A18" s="21" t="s">
        <v>38</v>
      </c>
      <c r="B18" s="103">
        <f aca="true" t="shared" si="1" ref="B18:B30">SUM(C18:I18)</f>
        <v>19520</v>
      </c>
      <c r="C18" s="103">
        <f aca="true" t="shared" si="2" ref="C18:I18">SUM(C19:C30)</f>
        <v>1849</v>
      </c>
      <c r="D18" s="103">
        <f t="shared" si="2"/>
        <v>4470</v>
      </c>
      <c r="E18" s="103">
        <f t="shared" si="2"/>
        <v>3929</v>
      </c>
      <c r="F18" s="103">
        <f t="shared" si="2"/>
        <v>4575</v>
      </c>
      <c r="G18" s="103">
        <f t="shared" si="2"/>
        <v>1890</v>
      </c>
      <c r="H18" s="103">
        <f t="shared" si="2"/>
        <v>1175</v>
      </c>
      <c r="I18" s="103">
        <f t="shared" si="2"/>
        <v>1632</v>
      </c>
      <c r="J18" s="97"/>
      <c r="K18" s="97"/>
      <c r="L18" s="97"/>
      <c r="M18" s="97"/>
    </row>
    <row r="19" spans="1:13" ht="16.5">
      <c r="A19" s="21" t="s">
        <v>178</v>
      </c>
      <c r="B19" s="103">
        <f t="shared" si="1"/>
        <v>1542</v>
      </c>
      <c r="C19" s="103">
        <f>72+55</f>
        <v>127</v>
      </c>
      <c r="D19" s="103">
        <f>128+202</f>
        <v>330</v>
      </c>
      <c r="E19" s="103">
        <v>330</v>
      </c>
      <c r="F19" s="103">
        <v>363</v>
      </c>
      <c r="G19" s="103">
        <v>165</v>
      </c>
      <c r="H19" s="103">
        <v>99</v>
      </c>
      <c r="I19" s="103">
        <v>128</v>
      </c>
      <c r="J19" s="97"/>
      <c r="K19" s="97"/>
      <c r="L19" s="97"/>
      <c r="M19" s="97"/>
    </row>
    <row r="20" spans="1:13" ht="16.5">
      <c r="A20" s="21" t="s">
        <v>179</v>
      </c>
      <c r="B20" s="103">
        <f t="shared" si="1"/>
        <v>1583</v>
      </c>
      <c r="C20" s="103">
        <f>70+71</f>
        <v>141</v>
      </c>
      <c r="D20" s="103">
        <f>152+218</f>
        <v>370</v>
      </c>
      <c r="E20" s="103">
        <v>325</v>
      </c>
      <c r="F20" s="103">
        <v>376</v>
      </c>
      <c r="G20" s="103">
        <v>152</v>
      </c>
      <c r="H20" s="103">
        <v>100</v>
      </c>
      <c r="I20" s="103">
        <v>119</v>
      </c>
      <c r="J20" s="97"/>
      <c r="K20" s="97"/>
      <c r="L20" s="97"/>
      <c r="M20" s="97"/>
    </row>
    <row r="21" spans="1:13" ht="16.5">
      <c r="A21" s="21" t="s">
        <v>180</v>
      </c>
      <c r="B21" s="103">
        <f t="shared" si="1"/>
        <v>1707</v>
      </c>
      <c r="C21" s="103">
        <f>86+61</f>
        <v>147</v>
      </c>
      <c r="D21" s="103">
        <f>161+236</f>
        <v>397</v>
      </c>
      <c r="E21" s="103">
        <v>352</v>
      </c>
      <c r="F21" s="103">
        <v>410</v>
      </c>
      <c r="G21" s="103">
        <v>171</v>
      </c>
      <c r="H21" s="103">
        <v>102</v>
      </c>
      <c r="I21" s="103">
        <v>128</v>
      </c>
      <c r="J21" s="97"/>
      <c r="K21" s="97"/>
      <c r="L21" s="97"/>
      <c r="M21" s="97"/>
    </row>
    <row r="22" spans="1:13" ht="16.5">
      <c r="A22" s="21" t="s">
        <v>181</v>
      </c>
      <c r="B22" s="103">
        <f t="shared" si="1"/>
        <v>1636</v>
      </c>
      <c r="C22" s="103">
        <f>96+51</f>
        <v>147</v>
      </c>
      <c r="D22" s="103">
        <f>146+228</f>
        <v>374</v>
      </c>
      <c r="E22" s="103">
        <v>317</v>
      </c>
      <c r="F22" s="103">
        <v>418</v>
      </c>
      <c r="G22" s="103">
        <v>146</v>
      </c>
      <c r="H22" s="103">
        <v>105</v>
      </c>
      <c r="I22" s="103">
        <v>129</v>
      </c>
      <c r="J22" s="97"/>
      <c r="K22" s="97"/>
      <c r="L22" s="97"/>
      <c r="M22" s="97"/>
    </row>
    <row r="23" spans="1:13" ht="16.5">
      <c r="A23" s="21" t="s">
        <v>96</v>
      </c>
      <c r="B23" s="103">
        <f t="shared" si="1"/>
        <v>1648</v>
      </c>
      <c r="C23" s="103">
        <f>96+55</f>
        <v>151</v>
      </c>
      <c r="D23" s="103">
        <f>174+204</f>
        <v>378</v>
      </c>
      <c r="E23" s="103">
        <v>329</v>
      </c>
      <c r="F23" s="103">
        <v>395</v>
      </c>
      <c r="G23" s="103">
        <v>164</v>
      </c>
      <c r="H23" s="103">
        <v>100</v>
      </c>
      <c r="I23" s="103">
        <v>131</v>
      </c>
      <c r="J23" s="97"/>
      <c r="K23" s="97"/>
      <c r="L23" s="97"/>
      <c r="M23" s="97"/>
    </row>
    <row r="24" spans="1:13" ht="16.5">
      <c r="A24" s="21" t="s">
        <v>182</v>
      </c>
      <c r="B24" s="103">
        <f t="shared" si="1"/>
        <v>1629</v>
      </c>
      <c r="C24" s="103">
        <f>100+61</f>
        <v>161</v>
      </c>
      <c r="D24" s="103">
        <f>165+202</f>
        <v>367</v>
      </c>
      <c r="E24" s="103">
        <v>337</v>
      </c>
      <c r="F24" s="103">
        <v>386</v>
      </c>
      <c r="G24" s="103">
        <v>145</v>
      </c>
      <c r="H24" s="103">
        <v>93</v>
      </c>
      <c r="I24" s="103">
        <v>140</v>
      </c>
      <c r="J24" s="97"/>
      <c r="K24" s="97"/>
      <c r="L24" s="97"/>
      <c r="M24" s="97"/>
    </row>
    <row r="25" spans="1:13" ht="16.5">
      <c r="A25" s="21" t="s">
        <v>183</v>
      </c>
      <c r="B25" s="103">
        <f t="shared" si="1"/>
        <v>1646</v>
      </c>
      <c r="C25" s="103">
        <f>98+55</f>
        <v>153</v>
      </c>
      <c r="D25" s="103">
        <f>159+227</f>
        <v>386</v>
      </c>
      <c r="E25" s="103">
        <v>339</v>
      </c>
      <c r="F25" s="103">
        <v>387</v>
      </c>
      <c r="G25" s="103">
        <v>156</v>
      </c>
      <c r="H25" s="103">
        <v>95</v>
      </c>
      <c r="I25" s="103">
        <v>130</v>
      </c>
      <c r="J25" s="97"/>
      <c r="K25" s="97"/>
      <c r="L25" s="97"/>
      <c r="M25" s="97"/>
    </row>
    <row r="26" spans="1:13" ht="16.5">
      <c r="A26" s="21" t="s">
        <v>184</v>
      </c>
      <c r="B26" s="103">
        <f t="shared" si="1"/>
        <v>1632</v>
      </c>
      <c r="C26" s="103">
        <f>92+50</f>
        <v>142</v>
      </c>
      <c r="D26" s="103">
        <f>150+233</f>
        <v>383</v>
      </c>
      <c r="E26" s="103">
        <v>336</v>
      </c>
      <c r="F26" s="103">
        <v>367</v>
      </c>
      <c r="G26" s="103">
        <v>153</v>
      </c>
      <c r="H26" s="103">
        <v>104</v>
      </c>
      <c r="I26" s="103">
        <v>147</v>
      </c>
      <c r="J26" s="97"/>
      <c r="K26" s="97"/>
      <c r="L26" s="97"/>
      <c r="M26" s="97"/>
    </row>
    <row r="27" spans="1:13" ht="16.5">
      <c r="A27" s="21" t="s">
        <v>185</v>
      </c>
      <c r="B27" s="103">
        <f t="shared" si="1"/>
        <v>1613</v>
      </c>
      <c r="C27" s="103">
        <f>107+61</f>
        <v>168</v>
      </c>
      <c r="D27" s="103">
        <f>160+205</f>
        <v>365</v>
      </c>
      <c r="E27" s="103">
        <v>326</v>
      </c>
      <c r="F27" s="103">
        <v>362</v>
      </c>
      <c r="G27" s="103">
        <v>157</v>
      </c>
      <c r="H27" s="103">
        <v>92</v>
      </c>
      <c r="I27" s="103">
        <v>143</v>
      </c>
      <c r="J27" s="97"/>
      <c r="K27" s="97"/>
      <c r="L27" s="97"/>
      <c r="M27" s="97"/>
    </row>
    <row r="28" spans="1:13" ht="16.5">
      <c r="A28" s="21" t="s">
        <v>186</v>
      </c>
      <c r="B28" s="103">
        <f t="shared" si="1"/>
        <v>1709</v>
      </c>
      <c r="C28" s="103">
        <f>138+65</f>
        <v>203</v>
      </c>
      <c r="D28" s="103">
        <f>174+220</f>
        <v>394</v>
      </c>
      <c r="E28" s="103">
        <v>313</v>
      </c>
      <c r="F28" s="103">
        <v>388</v>
      </c>
      <c r="G28" s="103">
        <v>166</v>
      </c>
      <c r="H28" s="103">
        <v>96</v>
      </c>
      <c r="I28" s="103">
        <v>149</v>
      </c>
      <c r="J28" s="97"/>
      <c r="K28" s="97"/>
      <c r="L28" s="97"/>
      <c r="M28" s="97"/>
    </row>
    <row r="29" spans="1:13" ht="16.5">
      <c r="A29" s="21" t="s">
        <v>187</v>
      </c>
      <c r="B29" s="103">
        <f t="shared" si="1"/>
        <v>1588</v>
      </c>
      <c r="C29" s="103">
        <f>106+54</f>
        <v>160</v>
      </c>
      <c r="D29" s="103">
        <f>168+199</f>
        <v>367</v>
      </c>
      <c r="E29" s="103">
        <v>320</v>
      </c>
      <c r="F29" s="103">
        <v>356</v>
      </c>
      <c r="G29" s="103">
        <v>154</v>
      </c>
      <c r="H29" s="103">
        <v>93</v>
      </c>
      <c r="I29" s="103">
        <v>138</v>
      </c>
      <c r="J29" s="97"/>
      <c r="K29" s="97"/>
      <c r="L29" s="97"/>
      <c r="M29" s="97"/>
    </row>
    <row r="30" spans="1:13" ht="16.5">
      <c r="A30" s="22" t="s">
        <v>188</v>
      </c>
      <c r="B30" s="104">
        <f t="shared" si="1"/>
        <v>1587</v>
      </c>
      <c r="C30" s="104">
        <f>97+52</f>
        <v>149</v>
      </c>
      <c r="D30" s="104">
        <f>139+220</f>
        <v>359</v>
      </c>
      <c r="E30" s="104">
        <v>305</v>
      </c>
      <c r="F30" s="104">
        <v>367</v>
      </c>
      <c r="G30" s="104">
        <v>161</v>
      </c>
      <c r="H30" s="104">
        <v>96</v>
      </c>
      <c r="I30" s="104">
        <v>150</v>
      </c>
      <c r="J30" s="97"/>
      <c r="K30" s="97"/>
      <c r="L30" s="97"/>
      <c r="M30" s="97"/>
    </row>
    <row r="31" spans="1:13" ht="16.5">
      <c r="A31" s="238" t="s">
        <v>189</v>
      </c>
      <c r="B31" s="238"/>
      <c r="C31" s="238"/>
      <c r="D31" s="238"/>
      <c r="E31" s="238"/>
      <c r="F31" s="238"/>
      <c r="G31" s="105"/>
      <c r="H31" s="105"/>
      <c r="I31" s="105"/>
      <c r="J31" s="106"/>
      <c r="K31" s="106"/>
      <c r="L31" s="106"/>
      <c r="M31" s="106"/>
    </row>
    <row r="32" spans="1:13" ht="16.5">
      <c r="A32" s="239" t="s">
        <v>190</v>
      </c>
      <c r="B32" s="239"/>
      <c r="C32" s="239"/>
      <c r="D32" s="239"/>
      <c r="E32" s="240" t="s">
        <v>191</v>
      </c>
      <c r="F32" s="240"/>
      <c r="G32" s="240"/>
      <c r="H32" s="240"/>
      <c r="I32" s="240"/>
      <c r="J32" s="97"/>
      <c r="K32" s="97"/>
      <c r="L32" s="97"/>
      <c r="M32" s="97"/>
    </row>
  </sheetData>
  <mergeCells count="7">
    <mergeCell ref="A31:F31"/>
    <mergeCell ref="A32:D32"/>
    <mergeCell ref="E32:I32"/>
    <mergeCell ref="A4:D4"/>
    <mergeCell ref="F4:I4"/>
    <mergeCell ref="D5:E5"/>
    <mergeCell ref="H5:I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"/>
  <sheetViews>
    <sheetView tabSelected="1" workbookViewId="0" topLeftCell="A1">
      <selection activeCell="E4" sqref="E4"/>
    </sheetView>
  </sheetViews>
  <sheetFormatPr defaultColWidth="9.00390625" defaultRowHeight="16.5"/>
  <cols>
    <col min="1" max="16384" width="10.625" style="0" customWidth="1"/>
  </cols>
  <sheetData>
    <row r="1" spans="1:9" ht="16.5">
      <c r="A1" s="1"/>
      <c r="B1" s="1"/>
      <c r="C1" s="1"/>
      <c r="D1" s="1"/>
      <c r="E1" s="1"/>
      <c r="F1" s="1"/>
      <c r="G1" s="2"/>
      <c r="H1" s="1"/>
      <c r="I1" s="1"/>
    </row>
    <row r="2" spans="1:9" ht="16.5">
      <c r="A2" s="1"/>
      <c r="B2" s="1"/>
      <c r="C2" s="1"/>
      <c r="D2" s="1"/>
      <c r="E2" s="1"/>
      <c r="F2" s="1"/>
      <c r="G2" s="2"/>
      <c r="H2" s="1"/>
      <c r="I2" s="1"/>
    </row>
    <row r="3" spans="1:9" ht="16.5">
      <c r="A3" s="1"/>
      <c r="B3" s="1"/>
      <c r="C3" s="1"/>
      <c r="D3" s="1"/>
      <c r="E3" s="1"/>
      <c r="F3" s="1"/>
      <c r="G3" s="2"/>
      <c r="H3" s="1"/>
      <c r="I3" s="1"/>
    </row>
    <row r="4" spans="1:3" ht="16.5">
      <c r="A4" s="52"/>
      <c r="B4" s="52"/>
      <c r="C4" s="52"/>
    </row>
    <row r="5" ht="16.5">
      <c r="A5" t="s">
        <v>56</v>
      </c>
    </row>
    <row r="6" ht="16.5">
      <c r="A6" t="s">
        <v>56</v>
      </c>
    </row>
    <row r="7" spans="1:16" ht="16.5">
      <c r="A7" s="3"/>
      <c r="B7" s="244" t="s">
        <v>192</v>
      </c>
      <c r="C7" s="244"/>
      <c r="D7" s="244"/>
      <c r="E7" s="244"/>
      <c r="F7" s="244"/>
      <c r="G7" s="5" t="s">
        <v>193</v>
      </c>
      <c r="H7" s="245" t="s">
        <v>194</v>
      </c>
      <c r="I7" s="245"/>
      <c r="J7" s="245"/>
      <c r="K7" s="245"/>
      <c r="L7" s="245"/>
      <c r="M7" s="245"/>
      <c r="N7" s="245"/>
      <c r="O7" s="245"/>
      <c r="P7" s="245"/>
    </row>
    <row r="8" spans="1:16" ht="16.5">
      <c r="A8" s="6"/>
      <c r="B8" s="6"/>
      <c r="C8" s="6"/>
      <c r="D8" s="6"/>
      <c r="E8" s="246" t="s">
        <v>195</v>
      </c>
      <c r="F8" s="246"/>
      <c r="G8" s="246"/>
      <c r="H8" s="6"/>
      <c r="I8" s="6"/>
      <c r="J8" s="26"/>
      <c r="K8" s="26"/>
      <c r="L8" s="26"/>
      <c r="M8" s="26"/>
      <c r="N8" s="6"/>
      <c r="O8" s="247" t="s">
        <v>196</v>
      </c>
      <c r="P8" s="247"/>
    </row>
    <row r="9" spans="1:16" ht="16.5">
      <c r="A9" s="6"/>
      <c r="B9" s="6"/>
      <c r="C9" s="6"/>
      <c r="D9" s="6"/>
      <c r="E9" s="246" t="s">
        <v>197</v>
      </c>
      <c r="F9" s="246"/>
      <c r="G9" s="246"/>
      <c r="H9" s="6"/>
      <c r="I9" s="6"/>
      <c r="J9" s="26"/>
      <c r="K9" s="26"/>
      <c r="L9" s="26"/>
      <c r="M9" s="26"/>
      <c r="N9" s="246" t="s">
        <v>198</v>
      </c>
      <c r="O9" s="246"/>
      <c r="P9" s="246"/>
    </row>
    <row r="10" spans="1:16" ht="16.5">
      <c r="A10" s="6"/>
      <c r="B10" s="6"/>
      <c r="C10" s="6"/>
      <c r="D10" s="6"/>
      <c r="E10" s="248" t="s">
        <v>199</v>
      </c>
      <c r="F10" s="248"/>
      <c r="G10" s="248"/>
      <c r="H10" s="248"/>
      <c r="I10" s="6"/>
      <c r="J10" s="26"/>
      <c r="K10" s="26"/>
      <c r="L10" s="26"/>
      <c r="M10" s="26"/>
      <c r="N10" s="6"/>
      <c r="O10" s="249" t="s">
        <v>200</v>
      </c>
      <c r="P10" s="249"/>
    </row>
    <row r="11" spans="1:16" ht="16.5">
      <c r="A11" s="13"/>
      <c r="B11" s="197" t="s">
        <v>201</v>
      </c>
      <c r="C11" s="250"/>
      <c r="D11" s="251"/>
      <c r="E11" s="197" t="s">
        <v>202</v>
      </c>
      <c r="F11" s="250"/>
      <c r="G11" s="219"/>
      <c r="H11" s="218" t="s">
        <v>203</v>
      </c>
      <c r="I11" s="250"/>
      <c r="J11" s="219"/>
      <c r="K11" s="107"/>
      <c r="L11" s="108" t="s">
        <v>204</v>
      </c>
      <c r="M11" s="257" t="s">
        <v>205</v>
      </c>
      <c r="N11" s="257"/>
      <c r="O11" s="107"/>
      <c r="P11" s="108" t="s">
        <v>206</v>
      </c>
    </row>
    <row r="12" spans="1:16" ht="16.5">
      <c r="A12" s="14" t="s">
        <v>207</v>
      </c>
      <c r="B12" s="252"/>
      <c r="C12" s="253"/>
      <c r="D12" s="254"/>
      <c r="E12" s="252"/>
      <c r="F12" s="253"/>
      <c r="G12" s="255"/>
      <c r="H12" s="256"/>
      <c r="I12" s="253"/>
      <c r="J12" s="255"/>
      <c r="K12" s="6"/>
      <c r="L12" s="258" t="s">
        <v>208</v>
      </c>
      <c r="M12" s="259"/>
      <c r="N12" s="260" t="s">
        <v>209</v>
      </c>
      <c r="O12" s="191"/>
      <c r="P12" s="261"/>
    </row>
    <row r="13" spans="1:16" ht="16.5">
      <c r="A13" s="109"/>
      <c r="B13" s="266" t="s">
        <v>173</v>
      </c>
      <c r="C13" s="263"/>
      <c r="D13" s="264"/>
      <c r="E13" s="262" t="s">
        <v>210</v>
      </c>
      <c r="F13" s="263"/>
      <c r="G13" s="264"/>
      <c r="H13" s="267" t="s">
        <v>211</v>
      </c>
      <c r="I13" s="268"/>
      <c r="J13" s="269"/>
      <c r="K13" s="262" t="s">
        <v>212</v>
      </c>
      <c r="L13" s="263"/>
      <c r="M13" s="264"/>
      <c r="N13" s="262" t="s">
        <v>213</v>
      </c>
      <c r="O13" s="263"/>
      <c r="P13" s="264"/>
    </row>
    <row r="14" spans="1:16" ht="16.5">
      <c r="A14" s="14" t="s">
        <v>214</v>
      </c>
      <c r="B14" s="14" t="s">
        <v>23</v>
      </c>
      <c r="C14" s="14" t="s">
        <v>24</v>
      </c>
      <c r="D14" s="14" t="s">
        <v>215</v>
      </c>
      <c r="E14" s="14" t="s">
        <v>25</v>
      </c>
      <c r="F14" s="14" t="s">
        <v>24</v>
      </c>
      <c r="G14" s="14" t="s">
        <v>216</v>
      </c>
      <c r="H14" s="16" t="s">
        <v>217</v>
      </c>
      <c r="I14" s="14" t="s">
        <v>218</v>
      </c>
      <c r="J14" s="14" t="s">
        <v>219</v>
      </c>
      <c r="K14" s="14" t="s">
        <v>25</v>
      </c>
      <c r="L14" s="14" t="s">
        <v>218</v>
      </c>
      <c r="M14" s="14" t="s">
        <v>215</v>
      </c>
      <c r="N14" s="14" t="s">
        <v>217</v>
      </c>
      <c r="O14" s="14" t="s">
        <v>218</v>
      </c>
      <c r="P14" s="14" t="s">
        <v>215</v>
      </c>
    </row>
    <row r="15" spans="1:16" ht="16.5">
      <c r="A15" s="111"/>
      <c r="B15" s="111" t="s">
        <v>26</v>
      </c>
      <c r="C15" s="111" t="s">
        <v>220</v>
      </c>
      <c r="D15" s="111" t="s">
        <v>221</v>
      </c>
      <c r="E15" s="111" t="s">
        <v>26</v>
      </c>
      <c r="F15" s="111" t="s">
        <v>220</v>
      </c>
      <c r="G15" s="111" t="s">
        <v>221</v>
      </c>
      <c r="H15" s="111" t="s">
        <v>26</v>
      </c>
      <c r="I15" s="111" t="s">
        <v>222</v>
      </c>
      <c r="J15" s="111" t="s">
        <v>221</v>
      </c>
      <c r="K15" s="111" t="s">
        <v>26</v>
      </c>
      <c r="L15" s="111" t="s">
        <v>222</v>
      </c>
      <c r="M15" s="111" t="s">
        <v>221</v>
      </c>
      <c r="N15" s="111" t="s">
        <v>26</v>
      </c>
      <c r="O15" s="111" t="s">
        <v>220</v>
      </c>
      <c r="P15" s="111" t="s">
        <v>221</v>
      </c>
    </row>
    <row r="16" spans="1:16" ht="16.5">
      <c r="A16" s="112" t="s">
        <v>223</v>
      </c>
      <c r="B16" s="84">
        <v>11465</v>
      </c>
      <c r="C16" s="84">
        <v>170336216</v>
      </c>
      <c r="D16" s="84">
        <v>61454088</v>
      </c>
      <c r="E16" s="84">
        <v>164</v>
      </c>
      <c r="F16" s="113">
        <v>693844</v>
      </c>
      <c r="G16" s="113">
        <v>6801</v>
      </c>
      <c r="H16" s="84">
        <v>247</v>
      </c>
      <c r="I16" s="84">
        <v>2009098</v>
      </c>
      <c r="J16" s="113" t="s">
        <v>224</v>
      </c>
      <c r="K16" s="84">
        <v>11054</v>
      </c>
      <c r="L16" s="84">
        <v>167633274</v>
      </c>
      <c r="M16" s="84">
        <v>61447287</v>
      </c>
      <c r="N16" s="84">
        <v>4778</v>
      </c>
      <c r="O16" s="84">
        <v>97837115</v>
      </c>
      <c r="P16" s="84">
        <v>7895765</v>
      </c>
    </row>
    <row r="17" spans="1:16" ht="16.5">
      <c r="A17" s="112" t="s">
        <v>225</v>
      </c>
      <c r="B17" s="84">
        <v>14753</v>
      </c>
      <c r="C17" s="113">
        <v>254746344</v>
      </c>
      <c r="D17" s="84">
        <v>67212409</v>
      </c>
      <c r="E17" s="84">
        <v>134</v>
      </c>
      <c r="F17" s="113">
        <v>509878</v>
      </c>
      <c r="G17" s="113">
        <v>249</v>
      </c>
      <c r="H17" s="84">
        <v>265</v>
      </c>
      <c r="I17" s="84">
        <v>2155510</v>
      </c>
      <c r="J17" s="113" t="s">
        <v>224</v>
      </c>
      <c r="K17" s="84">
        <v>14354</v>
      </c>
      <c r="L17" s="84">
        <v>252080956</v>
      </c>
      <c r="M17" s="84">
        <v>67212160</v>
      </c>
      <c r="N17" s="84">
        <v>6239</v>
      </c>
      <c r="O17" s="84" t="s">
        <v>226</v>
      </c>
      <c r="P17" s="84">
        <v>6776206</v>
      </c>
    </row>
    <row r="18" spans="1:16" ht="16.5">
      <c r="A18" s="112" t="s">
        <v>227</v>
      </c>
      <c r="B18" s="84">
        <v>18012</v>
      </c>
      <c r="C18" s="113">
        <v>309021498</v>
      </c>
      <c r="D18" s="84">
        <v>86690132</v>
      </c>
      <c r="E18" s="84">
        <v>200</v>
      </c>
      <c r="F18" s="84">
        <v>843810</v>
      </c>
      <c r="G18" s="84">
        <v>148</v>
      </c>
      <c r="H18" s="84">
        <v>232</v>
      </c>
      <c r="I18" s="84">
        <v>1887088</v>
      </c>
      <c r="J18" s="84">
        <v>15342</v>
      </c>
      <c r="K18" s="84">
        <v>17580</v>
      </c>
      <c r="L18" s="68">
        <v>306290600</v>
      </c>
      <c r="M18" s="84">
        <v>86674642</v>
      </c>
      <c r="N18" s="84">
        <v>8113</v>
      </c>
      <c r="O18" s="84">
        <v>191736833</v>
      </c>
      <c r="P18" s="84">
        <v>7977898</v>
      </c>
    </row>
    <row r="19" spans="1:16" ht="16.5">
      <c r="A19" s="112" t="s">
        <v>228</v>
      </c>
      <c r="B19" s="84">
        <v>18196</v>
      </c>
      <c r="C19" s="113">
        <v>317905291</v>
      </c>
      <c r="D19" s="84">
        <v>92842548</v>
      </c>
      <c r="E19" s="84">
        <v>212</v>
      </c>
      <c r="F19" s="113">
        <v>1713795</v>
      </c>
      <c r="G19" s="84">
        <v>284</v>
      </c>
      <c r="H19" s="84">
        <v>232</v>
      </c>
      <c r="I19" s="84">
        <v>1887088</v>
      </c>
      <c r="J19" s="84">
        <v>10170</v>
      </c>
      <c r="K19" s="84">
        <v>17752</v>
      </c>
      <c r="L19" s="114">
        <v>314304408</v>
      </c>
      <c r="M19" s="84">
        <v>92832094</v>
      </c>
      <c r="N19" s="84">
        <v>8473</v>
      </c>
      <c r="O19" s="84">
        <v>201722539</v>
      </c>
      <c r="P19" s="84">
        <v>10699342</v>
      </c>
    </row>
    <row r="20" spans="1:16" ht="16.5">
      <c r="A20" s="112" t="s">
        <v>229</v>
      </c>
      <c r="B20" s="84">
        <v>18241</v>
      </c>
      <c r="C20" s="113">
        <v>327674447</v>
      </c>
      <c r="D20" s="84">
        <v>95422786</v>
      </c>
      <c r="E20" s="84">
        <v>184</v>
      </c>
      <c r="F20" s="113">
        <v>1048464</v>
      </c>
      <c r="G20" s="84">
        <v>1644</v>
      </c>
      <c r="H20" s="84">
        <v>261</v>
      </c>
      <c r="I20" s="84">
        <v>2122974</v>
      </c>
      <c r="J20" s="84">
        <v>13825</v>
      </c>
      <c r="K20" s="84">
        <v>17796</v>
      </c>
      <c r="L20" s="114">
        <v>324503009</v>
      </c>
      <c r="M20" s="84">
        <v>95407317</v>
      </c>
      <c r="N20" s="84">
        <v>8083</v>
      </c>
      <c r="O20" s="84">
        <v>207790016</v>
      </c>
      <c r="P20" s="84">
        <v>12082794</v>
      </c>
    </row>
    <row r="21" spans="1:16" ht="16.5">
      <c r="A21" s="112" t="s">
        <v>230</v>
      </c>
      <c r="B21" s="84">
        <v>18878</v>
      </c>
      <c r="C21" s="113">
        <v>343221677</v>
      </c>
      <c r="D21" s="113">
        <v>100916018</v>
      </c>
      <c r="E21" s="84">
        <v>140</v>
      </c>
      <c r="F21" s="113">
        <v>1569689</v>
      </c>
      <c r="G21" s="84">
        <v>2017</v>
      </c>
      <c r="H21" s="84">
        <v>348</v>
      </c>
      <c r="I21" s="84">
        <v>2469986</v>
      </c>
      <c r="J21" s="84">
        <v>10289</v>
      </c>
      <c r="K21" s="84">
        <v>18390</v>
      </c>
      <c r="L21" s="68">
        <v>339182002</v>
      </c>
      <c r="M21" s="113">
        <v>100903712</v>
      </c>
      <c r="N21" s="84">
        <v>8326</v>
      </c>
      <c r="O21" s="84">
        <v>220057150</v>
      </c>
      <c r="P21" s="84">
        <v>12787799</v>
      </c>
    </row>
    <row r="22" spans="1:16" ht="16.5">
      <c r="A22" s="112" t="s">
        <v>231</v>
      </c>
      <c r="B22" s="84">
        <v>19520</v>
      </c>
      <c r="C22" s="113">
        <v>352019106</v>
      </c>
      <c r="D22" s="84">
        <v>108454669</v>
      </c>
      <c r="E22" s="84">
        <v>86</v>
      </c>
      <c r="F22" s="113">
        <v>761468</v>
      </c>
      <c r="G22" s="84">
        <v>1971</v>
      </c>
      <c r="H22" s="84">
        <v>392</v>
      </c>
      <c r="I22" s="84">
        <v>2609182</v>
      </c>
      <c r="J22" s="84">
        <v>11111</v>
      </c>
      <c r="K22" s="84">
        <v>19042</v>
      </c>
      <c r="L22" s="113">
        <v>348648456</v>
      </c>
      <c r="M22" s="84">
        <v>108441587</v>
      </c>
      <c r="N22" s="84">
        <v>8511</v>
      </c>
      <c r="O22" s="84">
        <v>225508674</v>
      </c>
      <c r="P22" s="84">
        <v>15131399</v>
      </c>
    </row>
    <row r="23" spans="1:16" ht="16.5">
      <c r="A23" s="115" t="s">
        <v>232</v>
      </c>
      <c r="B23" s="84">
        <v>1202</v>
      </c>
      <c r="C23" s="84">
        <v>9715594</v>
      </c>
      <c r="D23" s="84">
        <v>307485</v>
      </c>
      <c r="E23" s="84" t="s">
        <v>233</v>
      </c>
      <c r="F23" s="113" t="s">
        <v>234</v>
      </c>
      <c r="G23" s="113" t="s">
        <v>235</v>
      </c>
      <c r="H23" s="113" t="s">
        <v>233</v>
      </c>
      <c r="I23" s="113" t="s">
        <v>236</v>
      </c>
      <c r="J23" s="113" t="s">
        <v>224</v>
      </c>
      <c r="K23" s="84">
        <v>1202</v>
      </c>
      <c r="L23" s="84">
        <v>9715594</v>
      </c>
      <c r="M23" s="84">
        <v>307485</v>
      </c>
      <c r="N23" s="84">
        <v>1030</v>
      </c>
      <c r="O23" s="84">
        <v>7827653</v>
      </c>
      <c r="P23" s="84">
        <v>106120</v>
      </c>
    </row>
    <row r="24" spans="1:16" ht="16.5">
      <c r="A24" s="115" t="s">
        <v>237</v>
      </c>
      <c r="B24" s="84">
        <v>2454</v>
      </c>
      <c r="C24" s="84">
        <v>38855158</v>
      </c>
      <c r="D24" s="84">
        <v>5873859</v>
      </c>
      <c r="E24" s="84">
        <v>1</v>
      </c>
      <c r="F24" s="113">
        <v>42363</v>
      </c>
      <c r="G24" s="113" t="s">
        <v>238</v>
      </c>
      <c r="H24" s="113" t="s">
        <v>239</v>
      </c>
      <c r="I24" s="113" t="s">
        <v>236</v>
      </c>
      <c r="J24" s="113" t="s">
        <v>224</v>
      </c>
      <c r="K24" s="84">
        <v>2453</v>
      </c>
      <c r="L24" s="84">
        <v>38812795</v>
      </c>
      <c r="M24" s="84">
        <v>5873859</v>
      </c>
      <c r="N24" s="84">
        <v>1175</v>
      </c>
      <c r="O24" s="84">
        <v>28198701</v>
      </c>
      <c r="P24" s="84">
        <v>1032411</v>
      </c>
    </row>
    <row r="25" spans="1:16" ht="16.5">
      <c r="A25" s="115" t="s">
        <v>240</v>
      </c>
      <c r="B25" s="113">
        <v>728</v>
      </c>
      <c r="C25" s="84">
        <v>19538215</v>
      </c>
      <c r="D25" s="84">
        <v>1159431</v>
      </c>
      <c r="E25" s="113" t="s">
        <v>233</v>
      </c>
      <c r="F25" s="113" t="s">
        <v>234</v>
      </c>
      <c r="G25" s="113" t="s">
        <v>238</v>
      </c>
      <c r="H25" s="113" t="s">
        <v>239</v>
      </c>
      <c r="I25" s="113" t="s">
        <v>236</v>
      </c>
      <c r="J25" s="113" t="s">
        <v>224</v>
      </c>
      <c r="K25" s="84">
        <v>728</v>
      </c>
      <c r="L25" s="84">
        <v>19538215</v>
      </c>
      <c r="M25" s="84">
        <v>1159431</v>
      </c>
      <c r="N25" s="84">
        <v>479</v>
      </c>
      <c r="O25" s="84">
        <v>14987563</v>
      </c>
      <c r="P25" s="84">
        <v>518807</v>
      </c>
    </row>
    <row r="26" spans="1:16" ht="16.5">
      <c r="A26" s="115" t="s">
        <v>241</v>
      </c>
      <c r="B26" s="113">
        <v>325</v>
      </c>
      <c r="C26" s="84">
        <v>4370177</v>
      </c>
      <c r="D26" s="84">
        <v>1540515</v>
      </c>
      <c r="E26" s="113" t="s">
        <v>233</v>
      </c>
      <c r="F26" s="113" t="s">
        <v>234</v>
      </c>
      <c r="G26" s="113" t="s">
        <v>235</v>
      </c>
      <c r="H26" s="113" t="s">
        <v>239</v>
      </c>
      <c r="I26" s="113" t="s">
        <v>236</v>
      </c>
      <c r="J26" s="113" t="s">
        <v>224</v>
      </c>
      <c r="K26" s="84">
        <v>325</v>
      </c>
      <c r="L26" s="84">
        <v>4370177</v>
      </c>
      <c r="M26" s="84">
        <v>1540515</v>
      </c>
      <c r="N26" s="84">
        <v>33</v>
      </c>
      <c r="O26" s="84">
        <v>563706</v>
      </c>
      <c r="P26" s="84">
        <v>311536</v>
      </c>
    </row>
    <row r="27" spans="1:16" ht="16.5">
      <c r="A27" s="115" t="s">
        <v>242</v>
      </c>
      <c r="B27" s="113">
        <v>323</v>
      </c>
      <c r="C27" s="84">
        <v>5276077</v>
      </c>
      <c r="D27" s="84">
        <v>1005553</v>
      </c>
      <c r="E27" s="113" t="s">
        <v>233</v>
      </c>
      <c r="F27" s="113" t="s">
        <v>234</v>
      </c>
      <c r="G27" s="113" t="s">
        <v>235</v>
      </c>
      <c r="H27" s="113" t="s">
        <v>239</v>
      </c>
      <c r="I27" s="113" t="s">
        <v>236</v>
      </c>
      <c r="J27" s="113" t="s">
        <v>224</v>
      </c>
      <c r="K27" s="84">
        <v>323</v>
      </c>
      <c r="L27" s="84">
        <v>5276077</v>
      </c>
      <c r="M27" s="84">
        <v>1005553</v>
      </c>
      <c r="N27" s="84">
        <v>249</v>
      </c>
      <c r="O27" s="84">
        <v>4425911</v>
      </c>
      <c r="P27" s="84">
        <v>547861</v>
      </c>
    </row>
    <row r="28" spans="1:16" ht="16.5">
      <c r="A28" s="115" t="s">
        <v>243</v>
      </c>
      <c r="B28" s="113">
        <v>489</v>
      </c>
      <c r="C28" s="84">
        <v>6496301</v>
      </c>
      <c r="D28" s="84">
        <v>1552515</v>
      </c>
      <c r="E28" s="84">
        <v>1</v>
      </c>
      <c r="F28" s="84">
        <v>482</v>
      </c>
      <c r="G28" s="113" t="s">
        <v>235</v>
      </c>
      <c r="H28" s="113" t="s">
        <v>239</v>
      </c>
      <c r="I28" s="113" t="s">
        <v>236</v>
      </c>
      <c r="J28" s="113" t="s">
        <v>224</v>
      </c>
      <c r="K28" s="84">
        <v>488</v>
      </c>
      <c r="L28" s="84">
        <v>6495819</v>
      </c>
      <c r="M28" s="84">
        <v>1552515</v>
      </c>
      <c r="N28" s="84">
        <v>329</v>
      </c>
      <c r="O28" s="84">
        <v>5098021</v>
      </c>
      <c r="P28" s="84">
        <v>738998</v>
      </c>
    </row>
    <row r="29" spans="1:16" ht="16.5">
      <c r="A29" s="115" t="s">
        <v>244</v>
      </c>
      <c r="B29" s="113">
        <v>408</v>
      </c>
      <c r="C29" s="84">
        <v>9514185</v>
      </c>
      <c r="D29" s="84">
        <v>6329635</v>
      </c>
      <c r="E29" s="113" t="s">
        <v>233</v>
      </c>
      <c r="F29" s="113" t="s">
        <v>234</v>
      </c>
      <c r="G29" s="113" t="s">
        <v>235</v>
      </c>
      <c r="H29" s="113" t="s">
        <v>239</v>
      </c>
      <c r="I29" s="113" t="s">
        <v>236</v>
      </c>
      <c r="J29" s="113" t="s">
        <v>224</v>
      </c>
      <c r="K29" s="84">
        <v>408</v>
      </c>
      <c r="L29" s="84">
        <v>9514185</v>
      </c>
      <c r="M29" s="84">
        <v>6329635</v>
      </c>
      <c r="N29" s="84">
        <v>121</v>
      </c>
      <c r="O29" s="84">
        <v>1938126</v>
      </c>
      <c r="P29" s="84">
        <v>601246</v>
      </c>
    </row>
    <row r="30" spans="1:16" ht="16.5">
      <c r="A30" s="115" t="s">
        <v>245</v>
      </c>
      <c r="B30" s="113">
        <v>1885</v>
      </c>
      <c r="C30" s="84">
        <v>43033303</v>
      </c>
      <c r="D30" s="84">
        <v>6547859</v>
      </c>
      <c r="E30" s="113" t="s">
        <v>233</v>
      </c>
      <c r="F30" s="113" t="s">
        <v>234</v>
      </c>
      <c r="G30" s="113" t="s">
        <v>235</v>
      </c>
      <c r="H30" s="113" t="s">
        <v>239</v>
      </c>
      <c r="I30" s="113" t="s">
        <v>236</v>
      </c>
      <c r="J30" s="113" t="s">
        <v>224</v>
      </c>
      <c r="K30" s="84">
        <v>1885</v>
      </c>
      <c r="L30" s="84">
        <v>43033303</v>
      </c>
      <c r="M30" s="84">
        <v>6547859</v>
      </c>
      <c r="N30" s="84">
        <v>863</v>
      </c>
      <c r="O30" s="84">
        <v>34590233</v>
      </c>
      <c r="P30" s="84">
        <v>389546</v>
      </c>
    </row>
    <row r="31" spans="1:16" ht="16.5">
      <c r="A31" s="115" t="s">
        <v>246</v>
      </c>
      <c r="B31" s="113">
        <v>2944</v>
      </c>
      <c r="C31" s="84">
        <v>32931524</v>
      </c>
      <c r="D31" s="84">
        <v>7601129</v>
      </c>
      <c r="E31" s="84">
        <v>47</v>
      </c>
      <c r="F31" s="113">
        <v>690900</v>
      </c>
      <c r="G31" s="113">
        <v>1971</v>
      </c>
      <c r="H31" s="84">
        <v>5</v>
      </c>
      <c r="I31" s="113">
        <v>82470</v>
      </c>
      <c r="J31" s="113">
        <v>87</v>
      </c>
      <c r="K31" s="84">
        <v>2892</v>
      </c>
      <c r="L31" s="84">
        <v>32158154</v>
      </c>
      <c r="M31" s="84">
        <v>7599071</v>
      </c>
      <c r="N31" s="84">
        <v>1194</v>
      </c>
      <c r="O31" s="113">
        <v>20988999</v>
      </c>
      <c r="P31" s="84">
        <v>1301423</v>
      </c>
    </row>
    <row r="32" spans="1:16" ht="16.5">
      <c r="A32" s="115" t="s">
        <v>247</v>
      </c>
      <c r="B32" s="113">
        <v>214</v>
      </c>
      <c r="C32" s="84">
        <v>12878819</v>
      </c>
      <c r="D32" s="84">
        <v>18300208</v>
      </c>
      <c r="E32" s="113" t="s">
        <v>233</v>
      </c>
      <c r="F32" s="113" t="s">
        <v>234</v>
      </c>
      <c r="G32" s="113" t="s">
        <v>235</v>
      </c>
      <c r="H32" s="113" t="s">
        <v>233</v>
      </c>
      <c r="I32" s="113" t="s">
        <v>236</v>
      </c>
      <c r="J32" s="113" t="s">
        <v>224</v>
      </c>
      <c r="K32" s="84">
        <v>214</v>
      </c>
      <c r="L32" s="84">
        <v>12878819</v>
      </c>
      <c r="M32" s="84">
        <v>18300208</v>
      </c>
      <c r="N32" s="84">
        <v>15</v>
      </c>
      <c r="O32" s="84">
        <v>257671</v>
      </c>
      <c r="P32" s="84">
        <v>200540</v>
      </c>
    </row>
    <row r="33" spans="1:16" ht="16.5">
      <c r="A33" s="115" t="s">
        <v>248</v>
      </c>
      <c r="B33" s="113">
        <v>542</v>
      </c>
      <c r="C33" s="84">
        <v>24612316</v>
      </c>
      <c r="D33" s="84">
        <v>8095592</v>
      </c>
      <c r="E33" s="113" t="s">
        <v>233</v>
      </c>
      <c r="F33" s="113" t="s">
        <v>234</v>
      </c>
      <c r="G33" s="113" t="s">
        <v>235</v>
      </c>
      <c r="H33" s="113" t="s">
        <v>233</v>
      </c>
      <c r="I33" s="113" t="s">
        <v>236</v>
      </c>
      <c r="J33" s="113" t="s">
        <v>224</v>
      </c>
      <c r="K33" s="84">
        <v>542</v>
      </c>
      <c r="L33" s="84">
        <v>24612316</v>
      </c>
      <c r="M33" s="84">
        <v>8095592</v>
      </c>
      <c r="N33" s="84">
        <v>363</v>
      </c>
      <c r="O33" s="84">
        <v>19131937</v>
      </c>
      <c r="P33" s="84">
        <v>2887844</v>
      </c>
    </row>
    <row r="34" spans="1:16" ht="16.5">
      <c r="A34" s="115" t="s">
        <v>249</v>
      </c>
      <c r="B34" s="113">
        <v>20</v>
      </c>
      <c r="C34" s="84">
        <v>967928</v>
      </c>
      <c r="D34" s="84">
        <v>2271594</v>
      </c>
      <c r="E34" s="113" t="s">
        <v>233</v>
      </c>
      <c r="F34" s="113" t="s">
        <v>234</v>
      </c>
      <c r="G34" s="113" t="s">
        <v>235</v>
      </c>
      <c r="H34" s="113" t="s">
        <v>233</v>
      </c>
      <c r="I34" s="113" t="s">
        <v>236</v>
      </c>
      <c r="J34" s="113" t="s">
        <v>224</v>
      </c>
      <c r="K34" s="84">
        <v>20</v>
      </c>
      <c r="L34" s="84">
        <v>967928</v>
      </c>
      <c r="M34" s="84">
        <v>2271594</v>
      </c>
      <c r="N34" s="113" t="s">
        <v>235</v>
      </c>
      <c r="O34" s="113" t="s">
        <v>250</v>
      </c>
      <c r="P34" s="84">
        <v>858882</v>
      </c>
    </row>
    <row r="35" spans="1:16" ht="16.5">
      <c r="A35" s="78" t="s">
        <v>251</v>
      </c>
      <c r="B35" s="113">
        <v>283</v>
      </c>
      <c r="C35" s="84">
        <v>3821573</v>
      </c>
      <c r="D35" s="84">
        <v>410511</v>
      </c>
      <c r="E35" s="113" t="s">
        <v>233</v>
      </c>
      <c r="F35" s="113" t="s">
        <v>234</v>
      </c>
      <c r="G35" s="113" t="s">
        <v>235</v>
      </c>
      <c r="H35" s="113" t="s">
        <v>233</v>
      </c>
      <c r="I35" s="113" t="s">
        <v>236</v>
      </c>
      <c r="J35" s="113" t="s">
        <v>224</v>
      </c>
      <c r="K35" s="84">
        <v>283</v>
      </c>
      <c r="L35" s="84">
        <v>3821573</v>
      </c>
      <c r="M35" s="84">
        <v>410511</v>
      </c>
      <c r="N35" s="84">
        <v>269</v>
      </c>
      <c r="O35" s="84">
        <v>3512974</v>
      </c>
      <c r="P35" s="84">
        <v>208854</v>
      </c>
    </row>
    <row r="36" spans="1:16" ht="16.5">
      <c r="A36" s="78" t="s">
        <v>252</v>
      </c>
      <c r="B36" s="113">
        <v>93</v>
      </c>
      <c r="C36" s="84">
        <v>3543670</v>
      </c>
      <c r="D36" s="84">
        <v>5759846</v>
      </c>
      <c r="E36" s="113" t="s">
        <v>233</v>
      </c>
      <c r="F36" s="113" t="s">
        <v>234</v>
      </c>
      <c r="G36" s="113" t="s">
        <v>235</v>
      </c>
      <c r="H36" s="113" t="s">
        <v>233</v>
      </c>
      <c r="I36" s="113" t="s">
        <v>236</v>
      </c>
      <c r="J36" s="113" t="s">
        <v>224</v>
      </c>
      <c r="K36" s="84">
        <v>93</v>
      </c>
      <c r="L36" s="84">
        <v>3543670</v>
      </c>
      <c r="M36" s="84">
        <v>5759846</v>
      </c>
      <c r="N36" s="84">
        <v>2</v>
      </c>
      <c r="O36" s="84">
        <v>87534</v>
      </c>
      <c r="P36" s="84">
        <v>269035</v>
      </c>
    </row>
    <row r="37" spans="1:16" ht="16.5">
      <c r="A37" s="78" t="s">
        <v>253</v>
      </c>
      <c r="B37" s="113">
        <v>807</v>
      </c>
      <c r="C37" s="84">
        <v>39130219</v>
      </c>
      <c r="D37" s="84">
        <v>4280323</v>
      </c>
      <c r="E37" s="113">
        <v>1</v>
      </c>
      <c r="F37" s="84">
        <v>62</v>
      </c>
      <c r="G37" s="113" t="s">
        <v>235</v>
      </c>
      <c r="H37" s="113" t="s">
        <v>233</v>
      </c>
      <c r="I37" s="113" t="s">
        <v>236</v>
      </c>
      <c r="J37" s="113" t="s">
        <v>224</v>
      </c>
      <c r="K37" s="84">
        <v>806</v>
      </c>
      <c r="L37" s="84">
        <v>39130157</v>
      </c>
      <c r="M37" s="84">
        <v>4280323</v>
      </c>
      <c r="N37" s="84">
        <v>539</v>
      </c>
      <c r="O37" s="84">
        <v>33793748</v>
      </c>
      <c r="P37" s="84">
        <v>3184011</v>
      </c>
    </row>
    <row r="38" spans="1:16" ht="16.5">
      <c r="A38" s="115" t="s">
        <v>254</v>
      </c>
      <c r="B38" s="113">
        <v>339</v>
      </c>
      <c r="C38" s="84">
        <v>12390787</v>
      </c>
      <c r="D38" s="84">
        <v>20445010</v>
      </c>
      <c r="E38" s="113">
        <v>1</v>
      </c>
      <c r="F38" s="84">
        <v>22496</v>
      </c>
      <c r="G38" s="113" t="s">
        <v>235</v>
      </c>
      <c r="H38" s="113" t="s">
        <v>233</v>
      </c>
      <c r="I38" s="113" t="s">
        <v>236</v>
      </c>
      <c r="J38" s="113" t="s">
        <v>224</v>
      </c>
      <c r="K38" s="84">
        <v>338</v>
      </c>
      <c r="L38" s="84">
        <v>12368291</v>
      </c>
      <c r="M38" s="84">
        <v>20445010</v>
      </c>
      <c r="N38" s="84">
        <v>90</v>
      </c>
      <c r="O38" s="84">
        <v>2443212</v>
      </c>
      <c r="P38" s="84">
        <v>543562</v>
      </c>
    </row>
    <row r="39" spans="1:16" ht="16.5">
      <c r="A39" s="115" t="s">
        <v>255</v>
      </c>
      <c r="B39" s="113">
        <v>23</v>
      </c>
      <c r="C39" s="84">
        <v>498590</v>
      </c>
      <c r="D39" s="84">
        <v>234795</v>
      </c>
      <c r="E39" s="84" t="s">
        <v>233</v>
      </c>
      <c r="F39" s="113" t="s">
        <v>234</v>
      </c>
      <c r="G39" s="113" t="s">
        <v>235</v>
      </c>
      <c r="H39" s="113"/>
      <c r="I39" s="113"/>
      <c r="J39" s="113"/>
      <c r="K39" s="84">
        <v>23</v>
      </c>
      <c r="L39" s="84">
        <v>498590</v>
      </c>
      <c r="M39" s="84">
        <v>234795</v>
      </c>
      <c r="N39" s="113" t="s">
        <v>235</v>
      </c>
      <c r="O39" s="113" t="s">
        <v>250</v>
      </c>
      <c r="P39" s="84">
        <v>90391</v>
      </c>
    </row>
    <row r="40" spans="1:16" ht="16.5">
      <c r="A40" s="115" t="s">
        <v>256</v>
      </c>
      <c r="B40" s="113">
        <v>34</v>
      </c>
      <c r="C40" s="84">
        <v>892149</v>
      </c>
      <c r="D40" s="84">
        <v>1453873</v>
      </c>
      <c r="E40" s="84" t="s">
        <v>233</v>
      </c>
      <c r="F40" s="113" t="s">
        <v>234</v>
      </c>
      <c r="G40" s="113" t="s">
        <v>235</v>
      </c>
      <c r="H40" s="113" t="s">
        <v>233</v>
      </c>
      <c r="I40" s="113" t="s">
        <v>236</v>
      </c>
      <c r="J40" s="113" t="s">
        <v>224</v>
      </c>
      <c r="K40" s="84">
        <v>34</v>
      </c>
      <c r="L40" s="84">
        <v>892149</v>
      </c>
      <c r="M40" s="84">
        <v>1453873</v>
      </c>
      <c r="N40" s="113" t="s">
        <v>235</v>
      </c>
      <c r="O40" s="113" t="s">
        <v>250</v>
      </c>
      <c r="P40" s="84">
        <v>213085</v>
      </c>
    </row>
    <row r="41" spans="1:16" ht="16.5">
      <c r="A41" s="115" t="s">
        <v>257</v>
      </c>
      <c r="B41" s="113">
        <v>118</v>
      </c>
      <c r="C41" s="84">
        <v>5061355</v>
      </c>
      <c r="D41" s="84">
        <v>6631920</v>
      </c>
      <c r="E41" s="84" t="s">
        <v>233</v>
      </c>
      <c r="F41" s="113" t="s">
        <v>234</v>
      </c>
      <c r="G41" s="113" t="s">
        <v>235</v>
      </c>
      <c r="H41" s="113" t="s">
        <v>233</v>
      </c>
      <c r="I41" s="113" t="s">
        <v>236</v>
      </c>
      <c r="J41" s="113" t="s">
        <v>224</v>
      </c>
      <c r="K41" s="84">
        <v>118</v>
      </c>
      <c r="L41" s="84">
        <v>5061355</v>
      </c>
      <c r="M41" s="84">
        <v>6631920</v>
      </c>
      <c r="N41" s="84">
        <v>66</v>
      </c>
      <c r="O41" s="84">
        <v>1828085</v>
      </c>
      <c r="P41" s="84">
        <v>390229</v>
      </c>
    </row>
    <row r="42" spans="1:16" ht="16.5">
      <c r="A42" s="78" t="s">
        <v>258</v>
      </c>
      <c r="B42" s="113">
        <v>683</v>
      </c>
      <c r="C42" s="84">
        <v>6253737</v>
      </c>
      <c r="D42" s="84">
        <v>6135734</v>
      </c>
      <c r="E42" s="84" t="s">
        <v>233</v>
      </c>
      <c r="F42" s="113" t="s">
        <v>234</v>
      </c>
      <c r="G42" s="113" t="s">
        <v>235</v>
      </c>
      <c r="H42" s="113" t="s">
        <v>233</v>
      </c>
      <c r="I42" s="113" t="s">
        <v>236</v>
      </c>
      <c r="J42" s="113" t="s">
        <v>224</v>
      </c>
      <c r="K42" s="84">
        <v>683</v>
      </c>
      <c r="L42" s="84">
        <v>6253737</v>
      </c>
      <c r="M42" s="84">
        <v>6135734</v>
      </c>
      <c r="N42" s="84">
        <v>459</v>
      </c>
      <c r="O42" s="84">
        <v>4563924</v>
      </c>
      <c r="P42" s="84">
        <v>737018</v>
      </c>
    </row>
    <row r="43" spans="1:16" ht="16.5">
      <c r="A43" s="80" t="s">
        <v>259</v>
      </c>
      <c r="B43" s="116">
        <v>5606</v>
      </c>
      <c r="C43" s="83">
        <v>72237429</v>
      </c>
      <c r="D43" s="83">
        <v>2517282</v>
      </c>
      <c r="E43" s="83">
        <v>35</v>
      </c>
      <c r="F43" s="83">
        <v>5165</v>
      </c>
      <c r="G43" s="116" t="s">
        <v>235</v>
      </c>
      <c r="H43" s="83">
        <v>387</v>
      </c>
      <c r="I43" s="83">
        <v>2526712</v>
      </c>
      <c r="J43" s="116">
        <v>11024</v>
      </c>
      <c r="K43" s="116">
        <v>5184</v>
      </c>
      <c r="L43" s="83">
        <v>69705552</v>
      </c>
      <c r="M43" s="83">
        <v>2506258</v>
      </c>
      <c r="N43" s="83">
        <v>1235</v>
      </c>
      <c r="O43" s="83">
        <v>41270676</v>
      </c>
      <c r="P43" s="116" t="s">
        <v>90</v>
      </c>
    </row>
    <row r="44" spans="1:16" ht="16.5">
      <c r="A44" s="24" t="s">
        <v>260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6.5">
      <c r="A45" s="265" t="s">
        <v>261</v>
      </c>
      <c r="B45" s="265"/>
      <c r="C45" s="265"/>
      <c r="D45" s="265"/>
      <c r="E45" s="265"/>
      <c r="F45" s="265"/>
      <c r="G45" s="265"/>
      <c r="H45" s="265"/>
      <c r="I45" s="8"/>
      <c r="J45" s="8"/>
      <c r="K45" s="8"/>
      <c r="L45" s="105"/>
      <c r="M45" s="8"/>
      <c r="N45" s="8"/>
      <c r="O45" s="8"/>
      <c r="P45" s="8"/>
    </row>
    <row r="46" spans="1:16" ht="16.5">
      <c r="A46" s="265" t="s">
        <v>262</v>
      </c>
      <c r="B46" s="265"/>
      <c r="C46" s="8"/>
      <c r="D46" s="8"/>
      <c r="E46" s="8"/>
      <c r="F46" s="8"/>
      <c r="G46" s="8"/>
      <c r="H46" s="8"/>
      <c r="I46" s="8"/>
      <c r="J46" s="8"/>
      <c r="K46" s="8"/>
      <c r="L46" s="105"/>
      <c r="M46" s="8"/>
      <c r="N46" s="8"/>
      <c r="O46" s="8"/>
      <c r="P46" s="8"/>
    </row>
    <row r="47" spans="1:16" ht="16.5">
      <c r="A47" s="6"/>
      <c r="B47" s="6"/>
      <c r="C47" s="25" t="s">
        <v>263</v>
      </c>
      <c r="D47" s="6"/>
      <c r="E47" s="6"/>
      <c r="F47" s="6"/>
      <c r="G47" s="6"/>
      <c r="H47" s="6"/>
      <c r="I47" s="6"/>
      <c r="J47" s="6"/>
      <c r="K47" s="6"/>
      <c r="L47" s="25" t="s">
        <v>264</v>
      </c>
      <c r="M47" s="6"/>
      <c r="N47" s="6"/>
      <c r="O47" s="6"/>
      <c r="P47" s="6"/>
    </row>
    <row r="49" spans="1:3" ht="16.5">
      <c r="A49" s="52"/>
      <c r="B49" s="52"/>
      <c r="C49" s="52"/>
    </row>
    <row r="50" ht="16.5">
      <c r="A50" t="s">
        <v>56</v>
      </c>
    </row>
    <row r="51" ht="16.5">
      <c r="A51" t="s">
        <v>56</v>
      </c>
    </row>
    <row r="52" spans="1:17" ht="16.5">
      <c r="A52" s="3"/>
      <c r="B52" s="244" t="s">
        <v>265</v>
      </c>
      <c r="C52" s="244"/>
      <c r="D52" s="244"/>
      <c r="E52" s="244"/>
      <c r="F52" s="244"/>
      <c r="G52" s="3"/>
      <c r="H52" s="245" t="s">
        <v>266</v>
      </c>
      <c r="I52" s="245"/>
      <c r="J52" s="245"/>
      <c r="K52" s="245"/>
      <c r="L52" s="245"/>
      <c r="M52" s="245"/>
      <c r="N52" s="245"/>
      <c r="O52" s="245"/>
      <c r="P52" s="245"/>
      <c r="Q52" s="121"/>
    </row>
    <row r="53" spans="1:17" ht="16.5">
      <c r="A53" s="6"/>
      <c r="B53" s="6"/>
      <c r="C53" s="6"/>
      <c r="D53" s="6"/>
      <c r="E53" s="6"/>
      <c r="F53" s="246" t="s">
        <v>267</v>
      </c>
      <c r="G53" s="246"/>
      <c r="H53" s="6"/>
      <c r="I53" s="26"/>
      <c r="J53" s="26"/>
      <c r="K53" s="26"/>
      <c r="L53" s="26"/>
      <c r="M53" s="26"/>
      <c r="N53" s="6"/>
      <c r="O53" s="247" t="s">
        <v>268</v>
      </c>
      <c r="P53" s="247"/>
      <c r="Q53" s="55"/>
    </row>
    <row r="54" spans="1:17" ht="16.5">
      <c r="A54" s="6"/>
      <c r="B54" s="6"/>
      <c r="C54" s="6"/>
      <c r="D54" s="6"/>
      <c r="E54" s="6"/>
      <c r="F54" s="246" t="s">
        <v>269</v>
      </c>
      <c r="G54" s="246"/>
      <c r="H54" s="6"/>
      <c r="I54" s="26"/>
      <c r="J54" s="26"/>
      <c r="K54" s="26"/>
      <c r="L54" s="26"/>
      <c r="M54" s="26"/>
      <c r="N54" s="6"/>
      <c r="O54" s="270" t="s">
        <v>270</v>
      </c>
      <c r="P54" s="270"/>
      <c r="Q54" s="55"/>
    </row>
    <row r="55" spans="1:17" ht="16.5">
      <c r="A55" s="6"/>
      <c r="B55" s="6"/>
      <c r="C55" s="6"/>
      <c r="D55" s="6"/>
      <c r="E55" s="6"/>
      <c r="F55" s="248" t="s">
        <v>271</v>
      </c>
      <c r="G55" s="248"/>
      <c r="H55" s="6"/>
      <c r="I55" s="26"/>
      <c r="J55" s="26"/>
      <c r="K55" s="26"/>
      <c r="L55" s="26"/>
      <c r="M55" s="26"/>
      <c r="N55" s="6"/>
      <c r="O55" s="249" t="s">
        <v>272</v>
      </c>
      <c r="P55" s="249"/>
      <c r="Q55" s="55"/>
    </row>
    <row r="56" spans="1:17" ht="16.5">
      <c r="A56" s="13"/>
      <c r="B56" s="107"/>
      <c r="C56" s="123" t="s">
        <v>204</v>
      </c>
      <c r="D56" s="108"/>
      <c r="E56" s="107"/>
      <c r="F56" s="107"/>
      <c r="G56" s="108" t="s">
        <v>206</v>
      </c>
      <c r="H56" s="107" t="s">
        <v>273</v>
      </c>
      <c r="I56" s="108"/>
      <c r="J56" s="107"/>
      <c r="K56" s="107"/>
      <c r="L56" s="124" t="s">
        <v>274</v>
      </c>
      <c r="M56" s="107"/>
      <c r="N56" s="107"/>
      <c r="O56" s="108"/>
      <c r="P56" s="107"/>
      <c r="Q56" s="125"/>
    </row>
    <row r="57" spans="1:17" ht="16.5">
      <c r="A57" s="14" t="s">
        <v>275</v>
      </c>
      <c r="B57" s="17"/>
      <c r="C57" s="17" t="s">
        <v>276</v>
      </c>
      <c r="D57" s="14"/>
      <c r="E57" s="6"/>
      <c r="F57" s="17" t="s">
        <v>277</v>
      </c>
      <c r="G57" s="112"/>
      <c r="H57" s="6"/>
      <c r="I57" s="17" t="s">
        <v>278</v>
      </c>
      <c r="J57" s="112"/>
      <c r="K57" s="271" t="s">
        <v>279</v>
      </c>
      <c r="L57" s="272"/>
      <c r="M57" s="273"/>
      <c r="N57" s="17"/>
      <c r="O57" s="17" t="s">
        <v>280</v>
      </c>
      <c r="P57" s="17"/>
      <c r="Q57" s="125"/>
    </row>
    <row r="58" spans="1:17" ht="16.5">
      <c r="A58" s="109"/>
      <c r="B58" s="110"/>
      <c r="C58" s="110" t="s">
        <v>281</v>
      </c>
      <c r="D58" s="111"/>
      <c r="E58" s="266" t="s">
        <v>282</v>
      </c>
      <c r="F58" s="263"/>
      <c r="G58" s="264"/>
      <c r="H58" s="126"/>
      <c r="I58" s="110" t="s">
        <v>283</v>
      </c>
      <c r="J58" s="111"/>
      <c r="K58" s="266" t="s">
        <v>284</v>
      </c>
      <c r="L58" s="263"/>
      <c r="M58" s="264"/>
      <c r="N58" s="110"/>
      <c r="O58" s="110" t="s">
        <v>285</v>
      </c>
      <c r="P58" s="110"/>
      <c r="Q58" s="125"/>
    </row>
    <row r="59" spans="1:17" ht="16.5">
      <c r="A59" s="14" t="s">
        <v>286</v>
      </c>
      <c r="B59" s="14" t="s">
        <v>153</v>
      </c>
      <c r="C59" s="14" t="s">
        <v>218</v>
      </c>
      <c r="D59" s="14" t="s">
        <v>215</v>
      </c>
      <c r="E59" s="14" t="s">
        <v>153</v>
      </c>
      <c r="F59" s="14" t="s">
        <v>287</v>
      </c>
      <c r="G59" s="14" t="s">
        <v>288</v>
      </c>
      <c r="H59" s="16" t="s">
        <v>85</v>
      </c>
      <c r="I59" s="14" t="s">
        <v>24</v>
      </c>
      <c r="J59" s="14" t="s">
        <v>288</v>
      </c>
      <c r="K59" s="14" t="s">
        <v>217</v>
      </c>
      <c r="L59" s="14" t="s">
        <v>24</v>
      </c>
      <c r="M59" s="14" t="s">
        <v>288</v>
      </c>
      <c r="N59" s="14" t="s">
        <v>217</v>
      </c>
      <c r="O59" s="14" t="s">
        <v>24</v>
      </c>
      <c r="P59" s="17" t="s">
        <v>288</v>
      </c>
      <c r="Q59" s="125"/>
    </row>
    <row r="60" spans="1:17" ht="16.5">
      <c r="A60" s="111"/>
      <c r="B60" s="111" t="s">
        <v>26</v>
      </c>
      <c r="C60" s="111" t="s">
        <v>27</v>
      </c>
      <c r="D60" s="111" t="s">
        <v>221</v>
      </c>
      <c r="E60" s="111" t="s">
        <v>26</v>
      </c>
      <c r="F60" s="111" t="s">
        <v>27</v>
      </c>
      <c r="G60" s="111" t="s">
        <v>221</v>
      </c>
      <c r="H60" s="111" t="s">
        <v>26</v>
      </c>
      <c r="I60" s="111" t="s">
        <v>222</v>
      </c>
      <c r="J60" s="111" t="s">
        <v>221</v>
      </c>
      <c r="K60" s="111" t="s">
        <v>26</v>
      </c>
      <c r="L60" s="111" t="s">
        <v>222</v>
      </c>
      <c r="M60" s="111" t="s">
        <v>221</v>
      </c>
      <c r="N60" s="111" t="s">
        <v>26</v>
      </c>
      <c r="O60" s="111" t="s">
        <v>222</v>
      </c>
      <c r="P60" s="110" t="s">
        <v>221</v>
      </c>
      <c r="Q60" s="125"/>
    </row>
    <row r="61" spans="1:17" ht="16.5">
      <c r="A61" s="112" t="s">
        <v>223</v>
      </c>
      <c r="B61" s="84">
        <v>96</v>
      </c>
      <c r="C61" s="84">
        <v>426825</v>
      </c>
      <c r="D61" s="84">
        <v>126877</v>
      </c>
      <c r="E61" s="84">
        <v>144</v>
      </c>
      <c r="F61" s="84">
        <v>4036472</v>
      </c>
      <c r="G61" s="84">
        <v>3786795</v>
      </c>
      <c r="H61" s="84">
        <v>1623</v>
      </c>
      <c r="I61" s="84">
        <v>25997288</v>
      </c>
      <c r="J61" s="84">
        <v>19023425</v>
      </c>
      <c r="K61" s="84">
        <v>283</v>
      </c>
      <c r="L61" s="84">
        <v>8728059</v>
      </c>
      <c r="M61" s="84">
        <v>11430532</v>
      </c>
      <c r="N61" s="113">
        <v>332</v>
      </c>
      <c r="O61" s="84">
        <v>8584530</v>
      </c>
      <c r="P61" s="84">
        <v>6243526</v>
      </c>
      <c r="Q61" s="125"/>
    </row>
    <row r="62" spans="1:17" ht="16.5">
      <c r="A62" s="112" t="s">
        <v>225</v>
      </c>
      <c r="B62" s="84">
        <v>132</v>
      </c>
      <c r="C62" s="84">
        <v>492585</v>
      </c>
      <c r="D62" s="84">
        <v>67811</v>
      </c>
      <c r="E62" s="84">
        <v>172</v>
      </c>
      <c r="F62" s="84">
        <v>5371012</v>
      </c>
      <c r="G62" s="84">
        <v>3974914</v>
      </c>
      <c r="H62" s="84">
        <v>2508</v>
      </c>
      <c r="I62" s="84">
        <v>41530846</v>
      </c>
      <c r="J62" s="84">
        <v>26868955</v>
      </c>
      <c r="K62" s="84">
        <v>302</v>
      </c>
      <c r="L62" s="84">
        <v>9399168</v>
      </c>
      <c r="M62" s="84">
        <v>11640025</v>
      </c>
      <c r="N62" s="113">
        <v>415</v>
      </c>
      <c r="O62" s="84">
        <v>11297399</v>
      </c>
      <c r="P62" s="84">
        <v>10489489</v>
      </c>
      <c r="Q62" s="125"/>
    </row>
    <row r="63" spans="1:17" ht="16.5">
      <c r="A63" s="112" t="s">
        <v>227</v>
      </c>
      <c r="B63" s="84">
        <v>198</v>
      </c>
      <c r="C63" s="84">
        <v>949890</v>
      </c>
      <c r="D63" s="84">
        <v>46386</v>
      </c>
      <c r="E63" s="84">
        <v>180</v>
      </c>
      <c r="F63" s="84">
        <v>6455613</v>
      </c>
      <c r="G63" s="84">
        <v>4986574</v>
      </c>
      <c r="H63" s="84">
        <v>2788</v>
      </c>
      <c r="I63" s="84">
        <v>46888415</v>
      </c>
      <c r="J63" s="84">
        <v>33220359</v>
      </c>
      <c r="K63" s="84">
        <v>298</v>
      </c>
      <c r="L63" s="84">
        <v>12200388</v>
      </c>
      <c r="M63" s="84">
        <v>15543335</v>
      </c>
      <c r="N63" s="113">
        <v>363</v>
      </c>
      <c r="O63" s="84">
        <v>8133564</v>
      </c>
      <c r="P63" s="84">
        <v>8111309</v>
      </c>
      <c r="Q63" s="125"/>
    </row>
    <row r="64" spans="1:17" ht="16.5">
      <c r="A64" s="112" t="s">
        <v>228</v>
      </c>
      <c r="B64" s="84">
        <v>148</v>
      </c>
      <c r="C64" s="84">
        <v>618675</v>
      </c>
      <c r="D64" s="84">
        <v>1485</v>
      </c>
      <c r="E64" s="84">
        <v>181</v>
      </c>
      <c r="F64" s="84">
        <v>6347148</v>
      </c>
      <c r="G64" s="84">
        <v>6806337</v>
      </c>
      <c r="H64" s="84">
        <v>2692</v>
      </c>
      <c r="I64" s="84">
        <v>46043247</v>
      </c>
      <c r="J64" s="84">
        <v>27865144</v>
      </c>
      <c r="K64" s="84">
        <v>230</v>
      </c>
      <c r="L64" s="84">
        <v>12311486</v>
      </c>
      <c r="M64" s="84">
        <v>17652275</v>
      </c>
      <c r="N64" s="113">
        <v>467</v>
      </c>
      <c r="O64" s="84">
        <v>9440955</v>
      </c>
      <c r="P64" s="84">
        <v>8616802</v>
      </c>
      <c r="Q64" s="125"/>
    </row>
    <row r="65" spans="1:17" ht="16.5">
      <c r="A65" s="112" t="s">
        <v>229</v>
      </c>
      <c r="B65" s="84">
        <v>157</v>
      </c>
      <c r="C65" s="84">
        <v>629423</v>
      </c>
      <c r="D65" s="84">
        <v>5708</v>
      </c>
      <c r="E65" s="84">
        <v>182</v>
      </c>
      <c r="F65" s="84">
        <v>6250420</v>
      </c>
      <c r="G65" s="84">
        <v>6670545</v>
      </c>
      <c r="H65" s="84">
        <v>2836</v>
      </c>
      <c r="I65" s="84">
        <v>45395516</v>
      </c>
      <c r="J65" s="84">
        <v>25166048</v>
      </c>
      <c r="K65" s="84">
        <v>300</v>
      </c>
      <c r="L65" s="84">
        <v>15415348</v>
      </c>
      <c r="M65" s="84">
        <v>21238769</v>
      </c>
      <c r="N65" s="113">
        <v>416</v>
      </c>
      <c r="O65" s="84">
        <v>8323027</v>
      </c>
      <c r="P65" s="84">
        <v>7169557</v>
      </c>
      <c r="Q65" s="125"/>
    </row>
    <row r="66" spans="1:17" ht="16.5">
      <c r="A66" s="112" t="s">
        <v>230</v>
      </c>
      <c r="B66" s="84">
        <v>187</v>
      </c>
      <c r="C66" s="84">
        <v>682354</v>
      </c>
      <c r="D66" s="84">
        <v>349</v>
      </c>
      <c r="E66" s="84">
        <v>98</v>
      </c>
      <c r="F66" s="84">
        <v>3451421</v>
      </c>
      <c r="G66" s="84">
        <v>3514782</v>
      </c>
      <c r="H66" s="84">
        <v>3220</v>
      </c>
      <c r="I66" s="84">
        <v>47262900</v>
      </c>
      <c r="J66" s="84">
        <v>27673634</v>
      </c>
      <c r="K66" s="84">
        <v>194</v>
      </c>
      <c r="L66" s="84">
        <v>8709292</v>
      </c>
      <c r="M66" s="84">
        <v>11639307</v>
      </c>
      <c r="N66" s="113">
        <v>329</v>
      </c>
      <c r="O66" s="84">
        <v>6784478</v>
      </c>
      <c r="P66" s="84">
        <v>6139662</v>
      </c>
      <c r="Q66" s="125"/>
    </row>
    <row r="67" spans="1:17" ht="16.5">
      <c r="A67" s="112" t="s">
        <v>231</v>
      </c>
      <c r="B67" s="84">
        <v>182</v>
      </c>
      <c r="C67" s="84">
        <v>517548</v>
      </c>
      <c r="D67" s="84">
        <v>209</v>
      </c>
      <c r="E67" s="84">
        <v>74</v>
      </c>
      <c r="F67" s="84">
        <v>2734677</v>
      </c>
      <c r="G67" s="84">
        <v>3426881</v>
      </c>
      <c r="H67" s="84">
        <v>3503</v>
      </c>
      <c r="I67" s="84">
        <v>50187301</v>
      </c>
      <c r="J67" s="84">
        <v>30118431</v>
      </c>
      <c r="K67" s="84">
        <v>132</v>
      </c>
      <c r="L67" s="84">
        <v>5557452</v>
      </c>
      <c r="M67" s="84">
        <v>8024006</v>
      </c>
      <c r="N67" s="113">
        <v>309</v>
      </c>
      <c r="O67" s="84">
        <v>6018344</v>
      </c>
      <c r="P67" s="84">
        <v>4947891</v>
      </c>
      <c r="Q67" s="125"/>
    </row>
    <row r="68" spans="1:17" ht="16.5">
      <c r="A68" s="115" t="s">
        <v>232</v>
      </c>
      <c r="B68" s="84" t="s">
        <v>239</v>
      </c>
      <c r="C68" s="84" t="s">
        <v>289</v>
      </c>
      <c r="D68" s="113" t="s">
        <v>290</v>
      </c>
      <c r="E68" s="84">
        <v>4</v>
      </c>
      <c r="F68" s="84">
        <v>154715</v>
      </c>
      <c r="G68" s="84" t="s">
        <v>236</v>
      </c>
      <c r="H68" s="84">
        <v>4</v>
      </c>
      <c r="I68" s="84">
        <v>10897</v>
      </c>
      <c r="J68" s="113" t="s">
        <v>291</v>
      </c>
      <c r="K68" s="84">
        <v>6</v>
      </c>
      <c r="L68" s="84">
        <v>139566</v>
      </c>
      <c r="M68" s="113" t="s">
        <v>291</v>
      </c>
      <c r="N68" s="113">
        <v>2</v>
      </c>
      <c r="O68" s="84">
        <v>77135</v>
      </c>
      <c r="P68" s="84" t="s">
        <v>291</v>
      </c>
      <c r="Q68" s="125"/>
    </row>
    <row r="69" spans="1:17" ht="16.5">
      <c r="A69" s="115" t="s">
        <v>237</v>
      </c>
      <c r="B69" s="84">
        <v>30</v>
      </c>
      <c r="C69" s="84">
        <v>26275</v>
      </c>
      <c r="D69" s="113" t="s">
        <v>290</v>
      </c>
      <c r="E69" s="84">
        <v>1</v>
      </c>
      <c r="F69" s="84">
        <v>35886</v>
      </c>
      <c r="G69" s="84" t="s">
        <v>236</v>
      </c>
      <c r="H69" s="84">
        <v>338</v>
      </c>
      <c r="I69" s="84">
        <v>2415822</v>
      </c>
      <c r="J69" s="84">
        <v>13649</v>
      </c>
      <c r="K69" s="113">
        <v>44</v>
      </c>
      <c r="L69" s="84">
        <v>676592</v>
      </c>
      <c r="M69" s="84">
        <v>398462</v>
      </c>
      <c r="N69" s="113" t="s">
        <v>239</v>
      </c>
      <c r="O69" s="84" t="s">
        <v>292</v>
      </c>
      <c r="P69" s="113" t="s">
        <v>291</v>
      </c>
      <c r="Q69" s="125"/>
    </row>
    <row r="70" spans="1:17" ht="16.5">
      <c r="A70" s="115" t="s">
        <v>240</v>
      </c>
      <c r="B70" s="84">
        <v>7</v>
      </c>
      <c r="C70" s="84">
        <v>7137</v>
      </c>
      <c r="D70" s="113" t="s">
        <v>290</v>
      </c>
      <c r="E70" s="84">
        <v>2</v>
      </c>
      <c r="F70" s="84">
        <v>63169</v>
      </c>
      <c r="G70" s="84" t="s">
        <v>236</v>
      </c>
      <c r="H70" s="84">
        <v>174</v>
      </c>
      <c r="I70" s="84">
        <v>3602888</v>
      </c>
      <c r="J70" s="84">
        <v>534208</v>
      </c>
      <c r="K70" s="113">
        <v>1</v>
      </c>
      <c r="L70" s="84">
        <v>25899</v>
      </c>
      <c r="M70" s="113" t="s">
        <v>291</v>
      </c>
      <c r="N70" s="113">
        <v>1</v>
      </c>
      <c r="O70" s="84">
        <v>38679</v>
      </c>
      <c r="P70" s="113" t="s">
        <v>291</v>
      </c>
      <c r="Q70" s="125"/>
    </row>
    <row r="71" spans="1:17" ht="16.5">
      <c r="A71" s="115" t="s">
        <v>241</v>
      </c>
      <c r="B71" s="84" t="s">
        <v>239</v>
      </c>
      <c r="C71" s="84" t="s">
        <v>289</v>
      </c>
      <c r="D71" s="113" t="s">
        <v>293</v>
      </c>
      <c r="E71" s="84" t="s">
        <v>239</v>
      </c>
      <c r="F71" s="84" t="s">
        <v>236</v>
      </c>
      <c r="G71" s="84" t="s">
        <v>236</v>
      </c>
      <c r="H71" s="84">
        <v>87</v>
      </c>
      <c r="I71" s="84">
        <v>2545174</v>
      </c>
      <c r="J71" s="84">
        <v>425807</v>
      </c>
      <c r="K71" s="84" t="s">
        <v>239</v>
      </c>
      <c r="L71" s="84" t="s">
        <v>292</v>
      </c>
      <c r="M71" s="113" t="s">
        <v>291</v>
      </c>
      <c r="N71" s="113" t="s">
        <v>239</v>
      </c>
      <c r="O71" s="84" t="s">
        <v>292</v>
      </c>
      <c r="P71" s="113" t="s">
        <v>291</v>
      </c>
      <c r="Q71" s="125"/>
    </row>
    <row r="72" spans="1:17" ht="16.5">
      <c r="A72" s="115" t="s">
        <v>242</v>
      </c>
      <c r="B72" s="84" t="s">
        <v>239</v>
      </c>
      <c r="C72" s="84" t="s">
        <v>289</v>
      </c>
      <c r="D72" s="113" t="s">
        <v>293</v>
      </c>
      <c r="E72" s="84">
        <v>1</v>
      </c>
      <c r="F72" s="84">
        <v>38468</v>
      </c>
      <c r="G72" s="84" t="s">
        <v>236</v>
      </c>
      <c r="H72" s="84">
        <v>26</v>
      </c>
      <c r="I72" s="84">
        <v>183032</v>
      </c>
      <c r="J72" s="84">
        <v>45244</v>
      </c>
      <c r="K72" s="84" t="s">
        <v>239</v>
      </c>
      <c r="L72" s="84" t="s">
        <v>292</v>
      </c>
      <c r="M72" s="113" t="s">
        <v>291</v>
      </c>
      <c r="N72" s="113" t="s">
        <v>239</v>
      </c>
      <c r="O72" s="84" t="s">
        <v>292</v>
      </c>
      <c r="P72" s="113" t="s">
        <v>291</v>
      </c>
      <c r="Q72" s="125"/>
    </row>
    <row r="73" spans="1:17" ht="16.5">
      <c r="A73" s="115" t="s">
        <v>243</v>
      </c>
      <c r="B73" s="84">
        <v>3</v>
      </c>
      <c r="C73" s="84">
        <v>8835</v>
      </c>
      <c r="D73" s="113" t="s">
        <v>293</v>
      </c>
      <c r="E73" s="84" t="s">
        <v>239</v>
      </c>
      <c r="F73" s="84" t="s">
        <v>236</v>
      </c>
      <c r="G73" s="84" t="s">
        <v>236</v>
      </c>
      <c r="H73" s="84">
        <v>72</v>
      </c>
      <c r="I73" s="84">
        <v>597064</v>
      </c>
      <c r="J73" s="84">
        <v>36791</v>
      </c>
      <c r="K73" s="113">
        <v>3</v>
      </c>
      <c r="L73" s="84">
        <v>80154</v>
      </c>
      <c r="M73" s="84">
        <v>129057</v>
      </c>
      <c r="N73" s="113" t="s">
        <v>239</v>
      </c>
      <c r="O73" s="84" t="s">
        <v>292</v>
      </c>
      <c r="P73" s="113" t="s">
        <v>291</v>
      </c>
      <c r="Q73" s="125"/>
    </row>
    <row r="74" spans="1:17" ht="16.5">
      <c r="A74" s="115" t="s">
        <v>244</v>
      </c>
      <c r="B74" s="84">
        <v>11</v>
      </c>
      <c r="C74" s="84">
        <v>11912</v>
      </c>
      <c r="D74" s="113" t="s">
        <v>293</v>
      </c>
      <c r="E74" s="84">
        <v>2</v>
      </c>
      <c r="F74" s="84">
        <v>74281</v>
      </c>
      <c r="G74" s="84">
        <v>122327</v>
      </c>
      <c r="H74" s="84">
        <v>108</v>
      </c>
      <c r="I74" s="84">
        <v>4256040</v>
      </c>
      <c r="J74" s="84">
        <v>1268056</v>
      </c>
      <c r="K74" s="113">
        <v>5</v>
      </c>
      <c r="L74" s="84">
        <v>178497</v>
      </c>
      <c r="M74" s="84">
        <v>367714</v>
      </c>
      <c r="N74" s="113">
        <v>15</v>
      </c>
      <c r="O74" s="84">
        <v>659900</v>
      </c>
      <c r="P74" s="84">
        <v>1376614</v>
      </c>
      <c r="Q74" s="125"/>
    </row>
    <row r="75" spans="1:17" ht="16.5">
      <c r="A75" s="115" t="s">
        <v>245</v>
      </c>
      <c r="B75" s="84">
        <v>7</v>
      </c>
      <c r="C75" s="84">
        <v>18034</v>
      </c>
      <c r="D75" s="113" t="s">
        <v>293</v>
      </c>
      <c r="E75" s="84">
        <v>4</v>
      </c>
      <c r="F75" s="84">
        <v>152355</v>
      </c>
      <c r="G75" s="84">
        <v>429309</v>
      </c>
      <c r="H75" s="84">
        <v>624</v>
      </c>
      <c r="I75" s="84">
        <v>3473892</v>
      </c>
      <c r="J75" s="84">
        <v>694633</v>
      </c>
      <c r="K75" s="113">
        <v>4</v>
      </c>
      <c r="L75" s="84">
        <v>117237</v>
      </c>
      <c r="M75" s="84">
        <v>167574</v>
      </c>
      <c r="N75" s="113">
        <v>34</v>
      </c>
      <c r="O75" s="84">
        <v>606651</v>
      </c>
      <c r="P75" s="84">
        <v>1060090</v>
      </c>
      <c r="Q75" s="125"/>
    </row>
    <row r="76" spans="1:17" ht="16.5">
      <c r="A76" s="115" t="s">
        <v>246</v>
      </c>
      <c r="B76" s="84">
        <v>108</v>
      </c>
      <c r="C76" s="84">
        <v>379841</v>
      </c>
      <c r="D76" s="84">
        <v>2</v>
      </c>
      <c r="E76" s="84">
        <v>8</v>
      </c>
      <c r="F76" s="84">
        <v>279103</v>
      </c>
      <c r="G76" s="84">
        <v>355041</v>
      </c>
      <c r="H76" s="84">
        <v>510</v>
      </c>
      <c r="I76" s="84">
        <v>2902843</v>
      </c>
      <c r="J76" s="84">
        <v>851522</v>
      </c>
      <c r="K76" s="113">
        <v>2</v>
      </c>
      <c r="L76" s="84">
        <v>47540</v>
      </c>
      <c r="M76" s="84">
        <v>121780</v>
      </c>
      <c r="N76" s="113">
        <v>1</v>
      </c>
      <c r="O76" s="84">
        <v>23705</v>
      </c>
      <c r="P76" s="84">
        <v>29748</v>
      </c>
      <c r="Q76" s="125"/>
    </row>
    <row r="77" spans="1:17" ht="16.5">
      <c r="A77" s="115" t="s">
        <v>247</v>
      </c>
      <c r="B77" s="84" t="s">
        <v>239</v>
      </c>
      <c r="C77" s="84" t="s">
        <v>289</v>
      </c>
      <c r="D77" s="113" t="s">
        <v>293</v>
      </c>
      <c r="E77" s="84" t="s">
        <v>239</v>
      </c>
      <c r="F77" s="84" t="s">
        <v>236</v>
      </c>
      <c r="G77" s="84" t="s">
        <v>236</v>
      </c>
      <c r="H77" s="84">
        <v>184</v>
      </c>
      <c r="I77" s="84">
        <v>12287114</v>
      </c>
      <c r="J77" s="84">
        <v>17650930</v>
      </c>
      <c r="K77" s="113" t="s">
        <v>239</v>
      </c>
      <c r="L77" s="84"/>
      <c r="M77" s="113"/>
      <c r="N77" s="113"/>
      <c r="O77" s="113"/>
      <c r="P77" s="113"/>
      <c r="Q77" s="125"/>
    </row>
    <row r="78" spans="1:17" ht="16.5">
      <c r="A78" s="115" t="s">
        <v>248</v>
      </c>
      <c r="B78" s="84" t="s">
        <v>239</v>
      </c>
      <c r="C78" s="84" t="s">
        <v>289</v>
      </c>
      <c r="D78" s="113" t="s">
        <v>293</v>
      </c>
      <c r="E78" s="84">
        <v>20</v>
      </c>
      <c r="F78" s="84">
        <v>754565</v>
      </c>
      <c r="G78" s="84">
        <v>789703</v>
      </c>
      <c r="H78" s="84">
        <v>50</v>
      </c>
      <c r="I78" s="84">
        <v>1214707</v>
      </c>
      <c r="J78" s="84">
        <v>1105184</v>
      </c>
      <c r="K78" s="113">
        <v>2</v>
      </c>
      <c r="L78" s="84">
        <v>75818</v>
      </c>
      <c r="M78" s="84">
        <v>128524</v>
      </c>
      <c r="N78" s="113">
        <v>3</v>
      </c>
      <c r="O78" s="84">
        <v>117318</v>
      </c>
      <c r="P78" s="84">
        <v>159179</v>
      </c>
      <c r="Q78" s="125"/>
    </row>
    <row r="79" spans="1:17" ht="16.5">
      <c r="A79" s="115" t="s">
        <v>249</v>
      </c>
      <c r="B79" s="84" t="s">
        <v>239</v>
      </c>
      <c r="C79" s="84" t="s">
        <v>289</v>
      </c>
      <c r="D79" s="84">
        <v>206</v>
      </c>
      <c r="E79" s="84">
        <v>2</v>
      </c>
      <c r="F79" s="84">
        <v>80635</v>
      </c>
      <c r="G79" s="84" t="s">
        <v>236</v>
      </c>
      <c r="H79" s="113" t="s">
        <v>235</v>
      </c>
      <c r="I79" s="84" t="s">
        <v>292</v>
      </c>
      <c r="J79" s="84">
        <v>17412</v>
      </c>
      <c r="K79" s="113">
        <v>1</v>
      </c>
      <c r="L79" s="84">
        <v>38928</v>
      </c>
      <c r="M79" s="84">
        <v>66504</v>
      </c>
      <c r="N79" s="113">
        <v>1</v>
      </c>
      <c r="O79" s="84">
        <v>38365</v>
      </c>
      <c r="P79" s="84">
        <v>70149</v>
      </c>
      <c r="Q79" s="125"/>
    </row>
    <row r="80" spans="1:17" ht="16.5">
      <c r="A80" s="78" t="s">
        <v>251</v>
      </c>
      <c r="B80" s="84" t="s">
        <v>239</v>
      </c>
      <c r="C80" s="84" t="s">
        <v>289</v>
      </c>
      <c r="D80" s="113" t="s">
        <v>293</v>
      </c>
      <c r="E80" s="84" t="s">
        <v>239</v>
      </c>
      <c r="F80" s="84" t="s">
        <v>236</v>
      </c>
      <c r="G80" s="84" t="s">
        <v>236</v>
      </c>
      <c r="H80" s="84">
        <v>1</v>
      </c>
      <c r="I80" s="84">
        <v>157814</v>
      </c>
      <c r="J80" s="113" t="s">
        <v>291</v>
      </c>
      <c r="K80" s="113" t="s">
        <v>239</v>
      </c>
      <c r="L80" s="113" t="s">
        <v>236</v>
      </c>
      <c r="M80" s="113" t="s">
        <v>291</v>
      </c>
      <c r="N80" s="113" t="s">
        <v>239</v>
      </c>
      <c r="O80" s="84" t="s">
        <v>292</v>
      </c>
      <c r="P80" s="113" t="s">
        <v>291</v>
      </c>
      <c r="Q80" s="125"/>
    </row>
    <row r="81" spans="1:17" ht="16.5">
      <c r="A81" s="78" t="s">
        <v>252</v>
      </c>
      <c r="B81" s="84">
        <v>8</v>
      </c>
      <c r="C81" s="84">
        <v>51020</v>
      </c>
      <c r="D81" s="113" t="s">
        <v>293</v>
      </c>
      <c r="E81" s="84">
        <v>10</v>
      </c>
      <c r="F81" s="84">
        <v>397300</v>
      </c>
      <c r="G81" s="84">
        <v>928175</v>
      </c>
      <c r="H81" s="113" t="s">
        <v>235</v>
      </c>
      <c r="I81" s="84" t="s">
        <v>292</v>
      </c>
      <c r="J81" s="84">
        <v>49411</v>
      </c>
      <c r="K81" s="113">
        <v>10</v>
      </c>
      <c r="L81" s="84">
        <v>488186</v>
      </c>
      <c r="M81" s="84">
        <v>788287</v>
      </c>
      <c r="N81" s="113">
        <v>2</v>
      </c>
      <c r="O81" s="84">
        <v>76804</v>
      </c>
      <c r="P81" s="84">
        <v>27990</v>
      </c>
      <c r="Q81" s="125"/>
    </row>
    <row r="82" spans="1:17" ht="16.5">
      <c r="A82" s="78" t="s">
        <v>253</v>
      </c>
      <c r="B82" s="84" t="s">
        <v>239</v>
      </c>
      <c r="C82" s="84" t="s">
        <v>289</v>
      </c>
      <c r="D82" s="113" t="s">
        <v>293</v>
      </c>
      <c r="E82" s="84">
        <v>5</v>
      </c>
      <c r="F82" s="84">
        <v>170411</v>
      </c>
      <c r="G82" s="84">
        <v>83178</v>
      </c>
      <c r="H82" s="84">
        <v>45</v>
      </c>
      <c r="I82" s="84">
        <v>1014683</v>
      </c>
      <c r="J82" s="84">
        <v>227964</v>
      </c>
      <c r="K82" s="113">
        <v>1</v>
      </c>
      <c r="L82" s="84">
        <v>24277</v>
      </c>
      <c r="M82" s="84">
        <v>20139</v>
      </c>
      <c r="N82" s="113">
        <v>4</v>
      </c>
      <c r="O82" s="84">
        <v>89623</v>
      </c>
      <c r="P82" s="113" t="s">
        <v>291</v>
      </c>
      <c r="Q82" s="125"/>
    </row>
    <row r="83" spans="1:17" ht="16.5">
      <c r="A83" s="115" t="s">
        <v>254</v>
      </c>
      <c r="B83" s="84" t="s">
        <v>239</v>
      </c>
      <c r="C83" s="84" t="s">
        <v>289</v>
      </c>
      <c r="D83" s="113" t="s">
        <v>293</v>
      </c>
      <c r="E83" s="84">
        <v>12</v>
      </c>
      <c r="F83" s="84">
        <v>442915</v>
      </c>
      <c r="G83" s="84">
        <v>582973</v>
      </c>
      <c r="H83" s="84">
        <v>26</v>
      </c>
      <c r="I83" s="84">
        <v>303493</v>
      </c>
      <c r="J83" s="84" t="s">
        <v>294</v>
      </c>
      <c r="K83" s="113">
        <v>23</v>
      </c>
      <c r="L83" s="84">
        <v>1625315</v>
      </c>
      <c r="M83" s="84">
        <v>5619343</v>
      </c>
      <c r="N83" s="113">
        <v>18</v>
      </c>
      <c r="O83" s="84">
        <v>1283592</v>
      </c>
      <c r="P83" s="84">
        <v>2066534</v>
      </c>
      <c r="Q83" s="125"/>
    </row>
    <row r="84" spans="1:17" ht="16.5">
      <c r="A84" s="115" t="s">
        <v>255</v>
      </c>
      <c r="B84" s="84" t="s">
        <v>239</v>
      </c>
      <c r="C84" s="84" t="s">
        <v>289</v>
      </c>
      <c r="D84" s="113" t="s">
        <v>293</v>
      </c>
      <c r="E84" s="84" t="s">
        <v>239</v>
      </c>
      <c r="F84" s="84" t="s">
        <v>236</v>
      </c>
      <c r="G84" s="84" t="s">
        <v>236</v>
      </c>
      <c r="H84" s="113" t="s">
        <v>238</v>
      </c>
      <c r="I84" s="84" t="s">
        <v>292</v>
      </c>
      <c r="J84" s="84">
        <v>14462</v>
      </c>
      <c r="K84" s="113" t="s">
        <v>239</v>
      </c>
      <c r="L84" s="84" t="s">
        <v>90</v>
      </c>
      <c r="M84" s="84" t="s">
        <v>291</v>
      </c>
      <c r="N84" s="84" t="s">
        <v>239</v>
      </c>
      <c r="O84" s="84" t="s">
        <v>292</v>
      </c>
      <c r="P84" s="113" t="s">
        <v>291</v>
      </c>
      <c r="Q84" s="125"/>
    </row>
    <row r="85" spans="1:17" ht="16.5">
      <c r="A85" s="115" t="s">
        <v>256</v>
      </c>
      <c r="B85" s="84" t="s">
        <v>239</v>
      </c>
      <c r="C85" s="84" t="s">
        <v>289</v>
      </c>
      <c r="D85" s="113" t="s">
        <v>293</v>
      </c>
      <c r="E85" s="84" t="s">
        <v>239</v>
      </c>
      <c r="F85" s="84" t="s">
        <v>236</v>
      </c>
      <c r="G85" s="84" t="s">
        <v>236</v>
      </c>
      <c r="H85" s="84">
        <v>7</v>
      </c>
      <c r="I85" s="84">
        <v>174158</v>
      </c>
      <c r="J85" s="84">
        <v>322732</v>
      </c>
      <c r="K85" s="113">
        <v>4</v>
      </c>
      <c r="L85" s="84">
        <v>140763</v>
      </c>
      <c r="M85" s="84">
        <v>196494</v>
      </c>
      <c r="N85" s="84" t="s">
        <v>239</v>
      </c>
      <c r="O85" s="84" t="s">
        <v>292</v>
      </c>
      <c r="P85" s="113" t="s">
        <v>291</v>
      </c>
      <c r="Q85" s="125"/>
    </row>
    <row r="86" spans="1:17" ht="16.5">
      <c r="A86" s="115" t="s">
        <v>257</v>
      </c>
      <c r="B86" s="84">
        <v>1</v>
      </c>
      <c r="C86" s="84">
        <v>2462</v>
      </c>
      <c r="D86" s="84" t="s">
        <v>293</v>
      </c>
      <c r="E86" s="84" t="s">
        <v>239</v>
      </c>
      <c r="F86" s="84" t="s">
        <v>236</v>
      </c>
      <c r="G86" s="84" t="s">
        <v>236</v>
      </c>
      <c r="H86" s="84">
        <v>26</v>
      </c>
      <c r="I86" s="84">
        <v>2721545</v>
      </c>
      <c r="J86" s="84">
        <v>5190976</v>
      </c>
      <c r="K86" s="113">
        <v>1</v>
      </c>
      <c r="L86" s="84">
        <v>39385</v>
      </c>
      <c r="M86" s="84" t="s">
        <v>291</v>
      </c>
      <c r="N86" s="84" t="s">
        <v>239</v>
      </c>
      <c r="O86" s="84" t="s">
        <v>292</v>
      </c>
      <c r="P86" s="113" t="s">
        <v>291</v>
      </c>
      <c r="Q86" s="125"/>
    </row>
    <row r="87" spans="1:17" ht="16.5">
      <c r="A87" s="78" t="s">
        <v>258</v>
      </c>
      <c r="B87" s="84">
        <v>6</v>
      </c>
      <c r="C87" s="84">
        <v>11778</v>
      </c>
      <c r="D87" s="84">
        <v>1</v>
      </c>
      <c r="E87" s="84">
        <v>1</v>
      </c>
      <c r="F87" s="84">
        <v>26870</v>
      </c>
      <c r="G87" s="84">
        <v>136175</v>
      </c>
      <c r="H87" s="84">
        <v>125</v>
      </c>
      <c r="I87" s="84">
        <v>1161657</v>
      </c>
      <c r="J87" s="84">
        <v>1372165</v>
      </c>
      <c r="K87" s="113" t="s">
        <v>239</v>
      </c>
      <c r="L87" s="113" t="s">
        <v>292</v>
      </c>
      <c r="M87" s="84">
        <v>20128</v>
      </c>
      <c r="N87" s="84">
        <v>1</v>
      </c>
      <c r="O87" s="84">
        <v>17677</v>
      </c>
      <c r="P87" s="84">
        <v>157587</v>
      </c>
      <c r="Q87" s="125"/>
    </row>
    <row r="88" spans="1:17" ht="16.5">
      <c r="A88" s="80" t="s">
        <v>259</v>
      </c>
      <c r="B88" s="83">
        <v>1</v>
      </c>
      <c r="C88" s="83">
        <v>254</v>
      </c>
      <c r="D88" s="116" t="s">
        <v>290</v>
      </c>
      <c r="E88" s="83">
        <v>2</v>
      </c>
      <c r="F88" s="83">
        <v>64004</v>
      </c>
      <c r="G88" s="83" t="s">
        <v>236</v>
      </c>
      <c r="H88" s="83">
        <v>1096</v>
      </c>
      <c r="I88" s="83">
        <v>11164478</v>
      </c>
      <c r="J88" s="116" t="s">
        <v>292</v>
      </c>
      <c r="K88" s="116">
        <v>25</v>
      </c>
      <c r="L88" s="116">
        <v>1859295</v>
      </c>
      <c r="M88" s="116" t="s">
        <v>292</v>
      </c>
      <c r="N88" s="83">
        <v>227</v>
      </c>
      <c r="O88" s="83">
        <v>2988895</v>
      </c>
      <c r="P88" s="116" t="s">
        <v>292</v>
      </c>
      <c r="Q88" s="125"/>
    </row>
    <row r="89" spans="1:17" ht="16.5">
      <c r="A89" s="6"/>
      <c r="B89" s="6"/>
      <c r="C89" s="6"/>
      <c r="D89" s="122" t="s">
        <v>295</v>
      </c>
      <c r="E89" s="6"/>
      <c r="F89" s="6"/>
      <c r="G89" s="6"/>
      <c r="H89" s="6"/>
      <c r="I89" s="6"/>
      <c r="J89" s="6"/>
      <c r="K89" s="6"/>
      <c r="L89" s="6"/>
      <c r="M89" s="122" t="s">
        <v>296</v>
      </c>
      <c r="N89" s="6"/>
      <c r="O89" s="6"/>
      <c r="P89" s="6"/>
      <c r="Q89" s="125"/>
    </row>
    <row r="90" spans="1:17" s="53" customFormat="1" ht="16.5">
      <c r="A90" s="125"/>
      <c r="B90" s="125"/>
      <c r="C90" s="125"/>
      <c r="D90" s="172"/>
      <c r="E90" s="125"/>
      <c r="F90" s="125"/>
      <c r="G90" s="125"/>
      <c r="H90" s="125"/>
      <c r="I90" s="125"/>
      <c r="J90" s="125"/>
      <c r="K90" s="125"/>
      <c r="L90" s="125"/>
      <c r="M90" s="172"/>
      <c r="N90" s="125"/>
      <c r="O90" s="125"/>
      <c r="P90" s="125"/>
      <c r="Q90" s="125"/>
    </row>
    <row r="91" spans="1:17" s="53" customFormat="1" ht="16.5">
      <c r="A91" s="125"/>
      <c r="B91" s="125"/>
      <c r="C91" s="125"/>
      <c r="D91" s="172"/>
      <c r="E91" s="125"/>
      <c r="F91" s="125"/>
      <c r="G91" s="125"/>
      <c r="H91" s="125"/>
      <c r="I91" s="125"/>
      <c r="J91" s="125"/>
      <c r="K91" s="125"/>
      <c r="L91" s="125"/>
      <c r="M91" s="172"/>
      <c r="N91" s="125"/>
      <c r="O91" s="125"/>
      <c r="P91" s="125"/>
      <c r="Q91" s="125"/>
    </row>
    <row r="92" spans="1:3" ht="16.5">
      <c r="A92" s="52"/>
      <c r="B92" s="52"/>
      <c r="C92" s="52"/>
    </row>
    <row r="93" ht="16.5">
      <c r="A93" t="s">
        <v>55</v>
      </c>
    </row>
    <row r="94" ht="16.5">
      <c r="A94" t="s">
        <v>56</v>
      </c>
    </row>
    <row r="95" spans="1:14" ht="16.5">
      <c r="A95" s="3"/>
      <c r="B95" s="274" t="s">
        <v>297</v>
      </c>
      <c r="C95" s="274"/>
      <c r="D95" s="274"/>
      <c r="E95" s="274"/>
      <c r="F95" s="274"/>
      <c r="G95" s="3"/>
      <c r="H95" s="245" t="s">
        <v>298</v>
      </c>
      <c r="I95" s="245"/>
      <c r="J95" s="245"/>
      <c r="K95" s="245"/>
      <c r="L95" s="245"/>
      <c r="M95" s="245"/>
      <c r="N95" s="121"/>
    </row>
    <row r="96" spans="1:14" ht="16.5">
      <c r="A96" s="6"/>
      <c r="B96" s="6"/>
      <c r="C96" s="6"/>
      <c r="D96" s="6"/>
      <c r="E96" s="6"/>
      <c r="F96" s="275" t="s">
        <v>267</v>
      </c>
      <c r="G96" s="275"/>
      <c r="H96" s="26"/>
      <c r="I96" s="26"/>
      <c r="J96" s="26"/>
      <c r="K96" s="26"/>
      <c r="L96" s="276" t="s">
        <v>299</v>
      </c>
      <c r="M96" s="276"/>
      <c r="N96" s="55"/>
    </row>
    <row r="97" spans="1:14" ht="16.5">
      <c r="A97" s="6"/>
      <c r="B97" s="6"/>
      <c r="C97" s="6"/>
      <c r="D97" s="6"/>
      <c r="E97" s="6"/>
      <c r="F97" s="275" t="s">
        <v>269</v>
      </c>
      <c r="G97" s="275"/>
      <c r="H97" s="26"/>
      <c r="I97" s="26"/>
      <c r="J97" s="26"/>
      <c r="K97" s="26"/>
      <c r="L97" s="6"/>
      <c r="M97" s="25" t="s">
        <v>270</v>
      </c>
      <c r="N97" s="55"/>
    </row>
    <row r="98" spans="1:14" ht="16.5">
      <c r="A98" s="6"/>
      <c r="B98" s="6"/>
      <c r="C98" s="6"/>
      <c r="D98" s="6"/>
      <c r="E98" s="6"/>
      <c r="F98" s="277" t="s">
        <v>271</v>
      </c>
      <c r="G98" s="277"/>
      <c r="H98" s="127"/>
      <c r="I98" s="127"/>
      <c r="J98" s="127"/>
      <c r="K98" s="127"/>
      <c r="L98" s="278" t="s">
        <v>300</v>
      </c>
      <c r="M98" s="278"/>
      <c r="N98" s="55"/>
    </row>
    <row r="99" spans="1:14" ht="16.5">
      <c r="A99" s="13"/>
      <c r="B99" s="107"/>
      <c r="C99" s="123" t="s">
        <v>301</v>
      </c>
      <c r="D99" s="128"/>
      <c r="E99" s="129"/>
      <c r="F99" s="123" t="s">
        <v>302</v>
      </c>
      <c r="G99" s="107"/>
      <c r="H99" s="279" t="s">
        <v>303</v>
      </c>
      <c r="I99" s="279"/>
      <c r="J99" s="279"/>
      <c r="K99" s="279"/>
      <c r="L99" s="279"/>
      <c r="M99" s="130"/>
      <c r="N99" s="125"/>
    </row>
    <row r="100" spans="1:14" ht="16.5">
      <c r="A100" s="14" t="s">
        <v>275</v>
      </c>
      <c r="B100" s="271" t="s">
        <v>304</v>
      </c>
      <c r="C100" s="272"/>
      <c r="D100" s="273"/>
      <c r="E100" s="280" t="s">
        <v>305</v>
      </c>
      <c r="F100" s="272"/>
      <c r="G100" s="273"/>
      <c r="H100" s="280" t="s">
        <v>306</v>
      </c>
      <c r="I100" s="272"/>
      <c r="J100" s="273"/>
      <c r="K100" s="281" t="s">
        <v>307</v>
      </c>
      <c r="L100" s="282"/>
      <c r="M100" s="282"/>
      <c r="N100" s="125"/>
    </row>
    <row r="101" spans="1:14" ht="16.5">
      <c r="A101" s="109"/>
      <c r="B101" s="283" t="s">
        <v>308</v>
      </c>
      <c r="C101" s="284"/>
      <c r="D101" s="285"/>
      <c r="E101" s="286" t="s">
        <v>309</v>
      </c>
      <c r="F101" s="284"/>
      <c r="G101" s="285"/>
      <c r="H101" s="286" t="s">
        <v>310</v>
      </c>
      <c r="I101" s="284"/>
      <c r="J101" s="285"/>
      <c r="K101" s="286" t="s">
        <v>311</v>
      </c>
      <c r="L101" s="284"/>
      <c r="M101" s="284"/>
      <c r="N101" s="125"/>
    </row>
    <row r="102" spans="1:14" ht="16.5">
      <c r="A102" s="14" t="s">
        <v>286</v>
      </c>
      <c r="B102" s="14" t="s">
        <v>153</v>
      </c>
      <c r="C102" s="14" t="s">
        <v>287</v>
      </c>
      <c r="D102" s="14" t="s">
        <v>312</v>
      </c>
      <c r="E102" s="14" t="s">
        <v>153</v>
      </c>
      <c r="F102" s="14" t="s">
        <v>24</v>
      </c>
      <c r="G102" s="14" t="s">
        <v>288</v>
      </c>
      <c r="H102" s="14" t="s">
        <v>313</v>
      </c>
      <c r="I102" s="14" t="s">
        <v>314</v>
      </c>
      <c r="J102" s="14" t="s">
        <v>215</v>
      </c>
      <c r="K102" s="14" t="s">
        <v>153</v>
      </c>
      <c r="L102" s="14" t="s">
        <v>24</v>
      </c>
      <c r="M102" s="17" t="s">
        <v>315</v>
      </c>
      <c r="N102" s="125"/>
    </row>
    <row r="103" spans="1:14" ht="16.5">
      <c r="A103" s="111"/>
      <c r="B103" s="18" t="s">
        <v>26</v>
      </c>
      <c r="C103" s="18" t="s">
        <v>222</v>
      </c>
      <c r="D103" s="18" t="s">
        <v>221</v>
      </c>
      <c r="E103" s="18" t="s">
        <v>26</v>
      </c>
      <c r="F103" s="18" t="s">
        <v>222</v>
      </c>
      <c r="G103" s="18" t="s">
        <v>221</v>
      </c>
      <c r="H103" s="18" t="s">
        <v>26</v>
      </c>
      <c r="I103" s="18" t="s">
        <v>222</v>
      </c>
      <c r="J103" s="18" t="s">
        <v>221</v>
      </c>
      <c r="K103" s="18" t="s">
        <v>26</v>
      </c>
      <c r="L103" s="18" t="s">
        <v>222</v>
      </c>
      <c r="M103" s="19" t="s">
        <v>221</v>
      </c>
      <c r="N103" s="125"/>
    </row>
    <row r="104" spans="1:14" ht="16.5">
      <c r="A104" s="112" t="s">
        <v>223</v>
      </c>
      <c r="B104" s="84">
        <v>403</v>
      </c>
      <c r="C104" s="84">
        <v>1919303</v>
      </c>
      <c r="D104" s="84">
        <v>1574816</v>
      </c>
      <c r="E104" s="84">
        <v>123</v>
      </c>
      <c r="F104" s="84">
        <v>1435342</v>
      </c>
      <c r="G104" s="84">
        <v>1467236</v>
      </c>
      <c r="H104" s="84">
        <v>2638</v>
      </c>
      <c r="I104" s="84">
        <v>16480218</v>
      </c>
      <c r="J104" s="84">
        <v>7807590</v>
      </c>
      <c r="K104" s="84">
        <v>634</v>
      </c>
      <c r="L104" s="84">
        <v>2188122</v>
      </c>
      <c r="M104" s="84">
        <v>2090725</v>
      </c>
      <c r="N104" s="125"/>
    </row>
    <row r="105" spans="1:14" ht="16.5">
      <c r="A105" s="112" t="s">
        <v>225</v>
      </c>
      <c r="B105" s="84">
        <v>124</v>
      </c>
      <c r="C105" s="84">
        <v>779085</v>
      </c>
      <c r="D105" s="84">
        <v>233282</v>
      </c>
      <c r="E105" s="84">
        <v>202</v>
      </c>
      <c r="F105" s="84">
        <v>1757395</v>
      </c>
      <c r="G105" s="84">
        <v>1059061</v>
      </c>
      <c r="H105" s="84">
        <v>3477</v>
      </c>
      <c r="I105" s="84">
        <v>24247514</v>
      </c>
      <c r="J105" s="84">
        <v>6088365</v>
      </c>
      <c r="K105" s="84">
        <v>783</v>
      </c>
      <c r="L105" s="84">
        <v>1508303</v>
      </c>
      <c r="M105" s="84">
        <v>14052</v>
      </c>
      <c r="N105" s="125"/>
    </row>
    <row r="106" spans="1:14" ht="16.5">
      <c r="A106" s="112" t="s">
        <v>227</v>
      </c>
      <c r="B106" s="84">
        <v>71</v>
      </c>
      <c r="C106" s="84">
        <v>432712</v>
      </c>
      <c r="D106" s="84">
        <v>104981</v>
      </c>
      <c r="E106" s="84">
        <v>257</v>
      </c>
      <c r="F106" s="84">
        <v>2232257</v>
      </c>
      <c r="G106" s="84">
        <v>1833481</v>
      </c>
      <c r="H106" s="84">
        <v>4093</v>
      </c>
      <c r="I106" s="84">
        <v>34231788</v>
      </c>
      <c r="J106" s="84">
        <v>14569591</v>
      </c>
      <c r="K106" s="84">
        <v>1219</v>
      </c>
      <c r="L106" s="84">
        <v>3029140</v>
      </c>
      <c r="M106" s="84">
        <v>280728</v>
      </c>
      <c r="N106" s="125"/>
    </row>
    <row r="107" spans="1:14" ht="16.5">
      <c r="A107" s="112" t="s">
        <v>228</v>
      </c>
      <c r="B107" s="84">
        <v>33</v>
      </c>
      <c r="C107" s="84">
        <v>206616</v>
      </c>
      <c r="D107" s="84">
        <v>121726</v>
      </c>
      <c r="E107" s="84">
        <v>242</v>
      </c>
      <c r="F107" s="84">
        <v>2287727</v>
      </c>
      <c r="G107" s="84">
        <v>1471662</v>
      </c>
      <c r="H107" s="84">
        <v>3871</v>
      </c>
      <c r="I107" s="84">
        <v>32222831</v>
      </c>
      <c r="J107" s="84">
        <v>18749086</v>
      </c>
      <c r="K107" s="84">
        <v>1415</v>
      </c>
      <c r="L107" s="84">
        <v>3103184</v>
      </c>
      <c r="M107" s="84">
        <v>848235</v>
      </c>
      <c r="N107" s="125"/>
    </row>
    <row r="108" spans="1:14" ht="16.5">
      <c r="A108" s="112" t="s">
        <v>229</v>
      </c>
      <c r="B108" s="84">
        <v>20</v>
      </c>
      <c r="C108" s="84">
        <v>195682</v>
      </c>
      <c r="D108" s="84">
        <v>140999</v>
      </c>
      <c r="E108" s="84">
        <v>258</v>
      </c>
      <c r="F108" s="84">
        <v>2678965</v>
      </c>
      <c r="G108" s="84">
        <v>2606688</v>
      </c>
      <c r="H108" s="84">
        <v>4187</v>
      </c>
      <c r="I108" s="84">
        <v>34487789</v>
      </c>
      <c r="J108" s="84">
        <v>19697244</v>
      </c>
      <c r="K108" s="84">
        <v>1357</v>
      </c>
      <c r="L108" s="84">
        <v>3336823</v>
      </c>
      <c r="M108" s="84">
        <v>628965</v>
      </c>
      <c r="N108" s="125"/>
    </row>
    <row r="109" spans="1:14" ht="16.5">
      <c r="A109" s="112" t="s">
        <v>230</v>
      </c>
      <c r="B109" s="84">
        <v>1</v>
      </c>
      <c r="C109" s="84">
        <v>16978</v>
      </c>
      <c r="D109" s="84" t="s">
        <v>292</v>
      </c>
      <c r="E109" s="84">
        <v>221</v>
      </c>
      <c r="F109" s="84">
        <v>2217778</v>
      </c>
      <c r="G109" s="84">
        <v>2850837</v>
      </c>
      <c r="H109" s="84">
        <v>4730</v>
      </c>
      <c r="I109" s="84">
        <v>47140979</v>
      </c>
      <c r="J109" s="84">
        <v>35949885</v>
      </c>
      <c r="K109" s="84">
        <v>1084</v>
      </c>
      <c r="L109" s="84">
        <v>2858672</v>
      </c>
      <c r="M109" s="84">
        <v>347457</v>
      </c>
      <c r="N109" s="125"/>
    </row>
    <row r="110" spans="1:14" ht="16.5">
      <c r="A110" s="112" t="s">
        <v>231</v>
      </c>
      <c r="B110" s="84">
        <v>4</v>
      </c>
      <c r="C110" s="84">
        <v>35863</v>
      </c>
      <c r="D110" s="84">
        <v>10637</v>
      </c>
      <c r="E110" s="84">
        <v>455</v>
      </c>
      <c r="F110" s="84">
        <v>8426737</v>
      </c>
      <c r="G110" s="84">
        <v>9363740</v>
      </c>
      <c r="H110" s="84">
        <v>4685</v>
      </c>
      <c r="I110" s="84">
        <v>46240328</v>
      </c>
      <c r="J110" s="84">
        <v>36814543</v>
      </c>
      <c r="K110" s="84">
        <v>1187</v>
      </c>
      <c r="L110" s="84">
        <v>3421532</v>
      </c>
      <c r="M110" s="84">
        <v>603850</v>
      </c>
      <c r="N110" s="125"/>
    </row>
    <row r="111" spans="1:14" ht="16.5">
      <c r="A111" s="115" t="s">
        <v>232</v>
      </c>
      <c r="B111" s="84" t="s">
        <v>238</v>
      </c>
      <c r="C111" s="84" t="s">
        <v>292</v>
      </c>
      <c r="D111" s="84" t="s">
        <v>292</v>
      </c>
      <c r="E111" s="84">
        <v>15</v>
      </c>
      <c r="F111" s="84">
        <v>225831</v>
      </c>
      <c r="G111" s="84">
        <v>72371</v>
      </c>
      <c r="H111" s="84">
        <v>140</v>
      </c>
      <c r="I111" s="84">
        <v>1279382</v>
      </c>
      <c r="J111" s="84">
        <v>127824</v>
      </c>
      <c r="K111" s="84">
        <v>1</v>
      </c>
      <c r="L111" s="84">
        <v>415</v>
      </c>
      <c r="M111" s="84">
        <v>1170</v>
      </c>
      <c r="N111" s="125"/>
    </row>
    <row r="112" spans="1:14" ht="16.5">
      <c r="A112" s="115" t="s">
        <v>237</v>
      </c>
      <c r="B112" s="84" t="s">
        <v>238</v>
      </c>
      <c r="C112" s="84" t="s">
        <v>292</v>
      </c>
      <c r="D112" s="84" t="s">
        <v>292</v>
      </c>
      <c r="E112" s="84">
        <v>2</v>
      </c>
      <c r="F112" s="84">
        <v>45479</v>
      </c>
      <c r="G112" s="84">
        <v>31017</v>
      </c>
      <c r="H112" s="84">
        <v>860</v>
      </c>
      <c r="I112" s="84">
        <v>7410638</v>
      </c>
      <c r="J112" s="84">
        <v>4398320</v>
      </c>
      <c r="K112" s="84">
        <v>3</v>
      </c>
      <c r="L112" s="84">
        <v>3402</v>
      </c>
      <c r="M112" s="84" t="s">
        <v>236</v>
      </c>
      <c r="N112" s="125"/>
    </row>
    <row r="113" spans="1:14" ht="16.5">
      <c r="A113" s="115" t="s">
        <v>240</v>
      </c>
      <c r="B113" s="84" t="s">
        <v>238</v>
      </c>
      <c r="C113" s="84" t="s">
        <v>292</v>
      </c>
      <c r="D113" s="84" t="s">
        <v>292</v>
      </c>
      <c r="E113" s="84">
        <v>1</v>
      </c>
      <c r="F113" s="84">
        <v>26449</v>
      </c>
      <c r="G113" s="84" t="s">
        <v>292</v>
      </c>
      <c r="H113" s="84">
        <v>42</v>
      </c>
      <c r="I113" s="84">
        <v>747870</v>
      </c>
      <c r="J113" s="84">
        <v>95231</v>
      </c>
      <c r="K113" s="84">
        <v>21</v>
      </c>
      <c r="L113" s="84">
        <v>38561</v>
      </c>
      <c r="M113" s="84">
        <v>11185</v>
      </c>
      <c r="N113" s="125"/>
    </row>
    <row r="114" spans="1:14" ht="16.5">
      <c r="A114" s="115" t="s">
        <v>241</v>
      </c>
      <c r="B114" s="84">
        <v>2</v>
      </c>
      <c r="C114" s="84">
        <v>8714</v>
      </c>
      <c r="D114" s="84">
        <v>4934</v>
      </c>
      <c r="E114" s="84" t="s">
        <v>238</v>
      </c>
      <c r="F114" s="84" t="s">
        <v>316</v>
      </c>
      <c r="G114" s="84" t="s">
        <v>292</v>
      </c>
      <c r="H114" s="84">
        <v>201</v>
      </c>
      <c r="I114" s="84">
        <v>1249079</v>
      </c>
      <c r="J114" s="84">
        <v>757079</v>
      </c>
      <c r="K114" s="84">
        <v>2</v>
      </c>
      <c r="L114" s="84">
        <v>3504</v>
      </c>
      <c r="M114" s="84">
        <v>41159</v>
      </c>
      <c r="N114" s="125"/>
    </row>
    <row r="115" spans="1:14" ht="16.5">
      <c r="A115" s="115" t="s">
        <v>242</v>
      </c>
      <c r="B115" s="84" t="s">
        <v>238</v>
      </c>
      <c r="C115" s="84" t="s">
        <v>292</v>
      </c>
      <c r="D115" s="84">
        <v>5703</v>
      </c>
      <c r="E115" s="84" t="s">
        <v>238</v>
      </c>
      <c r="F115" s="84" t="s">
        <v>316</v>
      </c>
      <c r="G115" s="84" t="s">
        <v>292</v>
      </c>
      <c r="H115" s="84">
        <v>47</v>
      </c>
      <c r="I115" s="84">
        <v>628666</v>
      </c>
      <c r="J115" s="84">
        <v>406745</v>
      </c>
      <c r="K115" s="84" t="s">
        <v>317</v>
      </c>
      <c r="L115" s="113" t="s">
        <v>292</v>
      </c>
      <c r="M115" s="84" t="s">
        <v>236</v>
      </c>
      <c r="N115" s="125"/>
    </row>
    <row r="116" spans="1:14" ht="16.5">
      <c r="A116" s="115" t="s">
        <v>243</v>
      </c>
      <c r="B116" s="84" t="s">
        <v>238</v>
      </c>
      <c r="C116" s="84" t="s">
        <v>292</v>
      </c>
      <c r="D116" s="84" t="s">
        <v>292</v>
      </c>
      <c r="E116" s="84">
        <v>6</v>
      </c>
      <c r="F116" s="84">
        <v>125363</v>
      </c>
      <c r="G116" s="84">
        <v>162844</v>
      </c>
      <c r="H116" s="84">
        <v>65</v>
      </c>
      <c r="I116" s="84">
        <v>565995</v>
      </c>
      <c r="J116" s="84">
        <v>484825</v>
      </c>
      <c r="K116" s="84">
        <v>10</v>
      </c>
      <c r="L116" s="84">
        <v>20387</v>
      </c>
      <c r="M116" s="84" t="s">
        <v>236</v>
      </c>
      <c r="N116" s="125"/>
    </row>
    <row r="117" spans="1:14" ht="16.5">
      <c r="A117" s="115" t="s">
        <v>244</v>
      </c>
      <c r="B117" s="84" t="s">
        <v>238</v>
      </c>
      <c r="C117" s="84" t="s">
        <v>292</v>
      </c>
      <c r="D117" s="84" t="s">
        <v>292</v>
      </c>
      <c r="E117" s="84">
        <v>18</v>
      </c>
      <c r="F117" s="84">
        <v>561946</v>
      </c>
      <c r="G117" s="84">
        <v>828833</v>
      </c>
      <c r="H117" s="84">
        <v>111</v>
      </c>
      <c r="I117" s="84">
        <v>1828577</v>
      </c>
      <c r="J117" s="84">
        <v>1755981</v>
      </c>
      <c r="K117" s="84">
        <v>17</v>
      </c>
      <c r="L117" s="84">
        <v>4906</v>
      </c>
      <c r="M117" s="84">
        <v>8864</v>
      </c>
      <c r="N117" s="125"/>
    </row>
    <row r="118" spans="1:14" ht="16.5">
      <c r="A118" s="115" t="s">
        <v>245</v>
      </c>
      <c r="B118" s="84" t="s">
        <v>238</v>
      </c>
      <c r="C118" s="84" t="s">
        <v>292</v>
      </c>
      <c r="D118" s="84" t="s">
        <v>292</v>
      </c>
      <c r="E118" s="84">
        <v>25</v>
      </c>
      <c r="F118" s="84">
        <v>503039</v>
      </c>
      <c r="G118" s="84">
        <v>614846</v>
      </c>
      <c r="H118" s="84">
        <v>308</v>
      </c>
      <c r="I118" s="84">
        <v>3553625</v>
      </c>
      <c r="J118" s="84">
        <v>3168509</v>
      </c>
      <c r="K118" s="84">
        <v>16</v>
      </c>
      <c r="L118" s="84">
        <v>18237</v>
      </c>
      <c r="M118" s="84">
        <v>23352</v>
      </c>
      <c r="N118" s="125"/>
    </row>
    <row r="119" spans="1:14" ht="16.5">
      <c r="A119" s="115" t="s">
        <v>246</v>
      </c>
      <c r="B119" s="84">
        <v>1</v>
      </c>
      <c r="C119" s="84">
        <v>4357</v>
      </c>
      <c r="D119" s="84" t="s">
        <v>292</v>
      </c>
      <c r="E119" s="84">
        <v>37</v>
      </c>
      <c r="F119" s="84">
        <v>500552</v>
      </c>
      <c r="G119" s="84">
        <v>201729</v>
      </c>
      <c r="H119" s="84">
        <v>1000</v>
      </c>
      <c r="I119" s="84">
        <v>6974114</v>
      </c>
      <c r="J119" s="84">
        <v>4400711</v>
      </c>
      <c r="K119" s="84">
        <v>31</v>
      </c>
      <c r="L119" s="84">
        <v>57100</v>
      </c>
      <c r="M119" s="84">
        <v>337115</v>
      </c>
      <c r="N119" s="125"/>
    </row>
    <row r="120" spans="1:14" ht="16.5">
      <c r="A120" s="115" t="s">
        <v>247</v>
      </c>
      <c r="B120" s="84" t="s">
        <v>238</v>
      </c>
      <c r="C120" s="84" t="s">
        <v>292</v>
      </c>
      <c r="D120" s="84" t="s">
        <v>292</v>
      </c>
      <c r="E120" s="84" t="s">
        <v>238</v>
      </c>
      <c r="F120" s="84" t="s">
        <v>316</v>
      </c>
      <c r="G120" s="84">
        <v>8800</v>
      </c>
      <c r="H120" s="84">
        <v>15</v>
      </c>
      <c r="I120" s="84">
        <v>334034</v>
      </c>
      <c r="J120" s="84">
        <v>350728</v>
      </c>
      <c r="K120" s="84" t="s">
        <v>317</v>
      </c>
      <c r="L120" s="113" t="s">
        <v>291</v>
      </c>
      <c r="M120" s="84">
        <v>89210</v>
      </c>
      <c r="N120" s="125"/>
    </row>
    <row r="121" spans="1:14" ht="16.5">
      <c r="A121" s="115" t="s">
        <v>248</v>
      </c>
      <c r="B121" s="84" t="s">
        <v>238</v>
      </c>
      <c r="C121" s="84" t="s">
        <v>292</v>
      </c>
      <c r="D121" s="84" t="s">
        <v>292</v>
      </c>
      <c r="E121" s="84">
        <v>21</v>
      </c>
      <c r="F121" s="84">
        <v>674434</v>
      </c>
      <c r="G121" s="84">
        <v>585984</v>
      </c>
      <c r="H121" s="84">
        <v>82</v>
      </c>
      <c r="I121" s="84">
        <v>2643488</v>
      </c>
      <c r="J121" s="84">
        <v>2378002</v>
      </c>
      <c r="K121" s="84">
        <v>1</v>
      </c>
      <c r="L121" s="84">
        <v>49</v>
      </c>
      <c r="M121" s="84">
        <v>61172</v>
      </c>
      <c r="N121" s="125"/>
    </row>
    <row r="122" spans="1:14" ht="16.5">
      <c r="A122" s="115" t="s">
        <v>249</v>
      </c>
      <c r="B122" s="84" t="s">
        <v>238</v>
      </c>
      <c r="C122" s="84" t="s">
        <v>292</v>
      </c>
      <c r="D122" s="84" t="s">
        <v>292</v>
      </c>
      <c r="E122" s="84">
        <v>3</v>
      </c>
      <c r="F122" s="84">
        <v>174305</v>
      </c>
      <c r="G122" s="84">
        <v>153003</v>
      </c>
      <c r="H122" s="84">
        <v>13</v>
      </c>
      <c r="I122" s="84">
        <v>635695</v>
      </c>
      <c r="J122" s="84">
        <v>1105438</v>
      </c>
      <c r="K122" s="84" t="s">
        <v>317</v>
      </c>
      <c r="L122" s="84" t="s">
        <v>291</v>
      </c>
      <c r="M122" s="84" t="s">
        <v>236</v>
      </c>
      <c r="N122" s="125"/>
    </row>
    <row r="123" spans="1:14" ht="16.5">
      <c r="A123" s="78" t="s">
        <v>251</v>
      </c>
      <c r="B123" s="84" t="s">
        <v>238</v>
      </c>
      <c r="C123" s="84" t="s">
        <v>292</v>
      </c>
      <c r="D123" s="84" t="s">
        <v>292</v>
      </c>
      <c r="E123" s="84" t="s">
        <v>238</v>
      </c>
      <c r="F123" s="84" t="s">
        <v>316</v>
      </c>
      <c r="G123" s="84" t="s">
        <v>292</v>
      </c>
      <c r="H123" s="84">
        <v>9</v>
      </c>
      <c r="I123" s="84">
        <v>150365</v>
      </c>
      <c r="J123" s="84">
        <v>201657</v>
      </c>
      <c r="K123" s="84">
        <v>4</v>
      </c>
      <c r="L123" s="84">
        <v>420</v>
      </c>
      <c r="M123" s="84" t="s">
        <v>236</v>
      </c>
      <c r="N123" s="125"/>
    </row>
    <row r="124" spans="1:14" ht="16.5">
      <c r="A124" s="78" t="s">
        <v>252</v>
      </c>
      <c r="B124" s="84" t="s">
        <v>238</v>
      </c>
      <c r="C124" s="84" t="s">
        <v>292</v>
      </c>
      <c r="D124" s="84" t="s">
        <v>292</v>
      </c>
      <c r="E124" s="84">
        <v>12</v>
      </c>
      <c r="F124" s="84">
        <v>489711</v>
      </c>
      <c r="G124" s="84">
        <v>767529</v>
      </c>
      <c r="H124" s="84">
        <v>47</v>
      </c>
      <c r="I124" s="84">
        <v>1949132</v>
      </c>
      <c r="J124" s="84">
        <v>2929419</v>
      </c>
      <c r="K124" s="84">
        <v>2</v>
      </c>
      <c r="L124" s="84">
        <v>3983</v>
      </c>
      <c r="M124" s="84" t="s">
        <v>236</v>
      </c>
      <c r="N124" s="125"/>
    </row>
    <row r="125" spans="1:14" ht="16.5">
      <c r="A125" s="78" t="s">
        <v>253</v>
      </c>
      <c r="B125" s="84" t="s">
        <v>238</v>
      </c>
      <c r="C125" s="84" t="s">
        <v>292</v>
      </c>
      <c r="D125" s="84" t="s">
        <v>292</v>
      </c>
      <c r="E125" s="84">
        <v>28</v>
      </c>
      <c r="F125" s="84">
        <v>502747</v>
      </c>
      <c r="G125" s="84">
        <v>57964</v>
      </c>
      <c r="H125" s="84">
        <v>183</v>
      </c>
      <c r="I125" s="84">
        <v>3533349</v>
      </c>
      <c r="J125" s="84">
        <v>699807</v>
      </c>
      <c r="K125" s="84">
        <v>1</v>
      </c>
      <c r="L125" s="84">
        <v>1319</v>
      </c>
      <c r="M125" s="84">
        <v>7260</v>
      </c>
      <c r="N125" s="125"/>
    </row>
    <row r="126" spans="1:14" ht="16.5">
      <c r="A126" s="115" t="s">
        <v>254</v>
      </c>
      <c r="B126" s="84">
        <v>1</v>
      </c>
      <c r="C126" s="84">
        <v>22792</v>
      </c>
      <c r="D126" s="84" t="s">
        <v>292</v>
      </c>
      <c r="E126" s="84">
        <v>27</v>
      </c>
      <c r="F126" s="84">
        <v>1390013</v>
      </c>
      <c r="G126" s="84">
        <v>2711142</v>
      </c>
      <c r="H126" s="84">
        <v>134</v>
      </c>
      <c r="I126" s="84">
        <v>4695035</v>
      </c>
      <c r="J126" s="84">
        <v>8611769</v>
      </c>
      <c r="K126" s="84">
        <v>7</v>
      </c>
      <c r="L126" s="84">
        <v>161924</v>
      </c>
      <c r="M126" s="84">
        <v>12402</v>
      </c>
      <c r="N126" s="125"/>
    </row>
    <row r="127" spans="1:14" ht="16.5">
      <c r="A127" s="115" t="s">
        <v>255</v>
      </c>
      <c r="B127" s="84" t="s">
        <v>238</v>
      </c>
      <c r="C127" s="84" t="s">
        <v>292</v>
      </c>
      <c r="D127" s="84" t="s">
        <v>292</v>
      </c>
      <c r="E127" s="84">
        <v>5</v>
      </c>
      <c r="F127" s="84">
        <v>164379</v>
      </c>
      <c r="G127" s="84">
        <v>62709</v>
      </c>
      <c r="H127" s="84">
        <v>15</v>
      </c>
      <c r="I127" s="84">
        <v>278858</v>
      </c>
      <c r="J127" s="84">
        <v>67233</v>
      </c>
      <c r="K127" s="84">
        <v>3</v>
      </c>
      <c r="L127" s="84">
        <v>55353</v>
      </c>
      <c r="M127" s="84" t="s">
        <v>236</v>
      </c>
      <c r="N127" s="125"/>
    </row>
    <row r="128" spans="1:14" ht="16.5">
      <c r="A128" s="115" t="s">
        <v>256</v>
      </c>
      <c r="B128" s="84" t="s">
        <v>238</v>
      </c>
      <c r="C128" s="84" t="s">
        <v>292</v>
      </c>
      <c r="D128" s="84" t="s">
        <v>292</v>
      </c>
      <c r="E128" s="84">
        <v>1</v>
      </c>
      <c r="F128" s="84">
        <v>40066</v>
      </c>
      <c r="G128" s="84">
        <v>74588</v>
      </c>
      <c r="H128" s="84">
        <v>22</v>
      </c>
      <c r="I128" s="84">
        <v>537162</v>
      </c>
      <c r="J128" s="84">
        <v>646974</v>
      </c>
      <c r="K128" s="84" t="s">
        <v>317</v>
      </c>
      <c r="L128" s="84" t="s">
        <v>291</v>
      </c>
      <c r="M128" s="84" t="s">
        <v>236</v>
      </c>
      <c r="N128" s="125"/>
    </row>
    <row r="129" spans="1:14" ht="16.5">
      <c r="A129" s="115" t="s">
        <v>257</v>
      </c>
      <c r="B129" s="84" t="s">
        <v>238</v>
      </c>
      <c r="C129" s="84" t="s">
        <v>292</v>
      </c>
      <c r="D129" s="84" t="s">
        <v>292</v>
      </c>
      <c r="E129" s="84">
        <v>1</v>
      </c>
      <c r="F129" s="84">
        <v>26009</v>
      </c>
      <c r="G129" s="84">
        <v>55606</v>
      </c>
      <c r="H129" s="84">
        <v>21</v>
      </c>
      <c r="I129" s="84">
        <v>441786</v>
      </c>
      <c r="J129" s="84">
        <v>995109</v>
      </c>
      <c r="K129" s="84">
        <v>2</v>
      </c>
      <c r="L129" s="84">
        <v>2083</v>
      </c>
      <c r="M129" s="84" t="s">
        <v>236</v>
      </c>
      <c r="N129" s="125"/>
    </row>
    <row r="130" spans="1:14" ht="16.5">
      <c r="A130" s="78" t="s">
        <v>258</v>
      </c>
      <c r="B130" s="84" t="s">
        <v>238</v>
      </c>
      <c r="C130" s="84" t="s">
        <v>292</v>
      </c>
      <c r="D130" s="84" t="s">
        <v>292</v>
      </c>
      <c r="E130" s="84" t="s">
        <v>238</v>
      </c>
      <c r="F130" s="84" t="s">
        <v>316</v>
      </c>
      <c r="G130" s="84">
        <v>494053</v>
      </c>
      <c r="H130" s="84">
        <v>78</v>
      </c>
      <c r="I130" s="84">
        <v>461633</v>
      </c>
      <c r="J130" s="84">
        <v>3208097</v>
      </c>
      <c r="K130" s="84">
        <v>13</v>
      </c>
      <c r="L130" s="84">
        <v>10198</v>
      </c>
      <c r="M130" s="84">
        <v>10510</v>
      </c>
      <c r="N130" s="125"/>
    </row>
    <row r="131" spans="1:14" ht="16.5">
      <c r="A131" s="80" t="s">
        <v>259</v>
      </c>
      <c r="B131" s="83" t="s">
        <v>238</v>
      </c>
      <c r="C131" s="83" t="s">
        <v>292</v>
      </c>
      <c r="D131" s="83" t="s">
        <v>292</v>
      </c>
      <c r="E131" s="83">
        <v>253</v>
      </c>
      <c r="F131" s="83">
        <v>2976414</v>
      </c>
      <c r="G131" s="83">
        <v>2480722</v>
      </c>
      <c r="H131" s="83">
        <v>1292</v>
      </c>
      <c r="I131" s="83">
        <v>6341845</v>
      </c>
      <c r="J131" s="83">
        <v>25085</v>
      </c>
      <c r="K131" s="83">
        <v>1053</v>
      </c>
      <c r="L131" s="116">
        <v>3039691</v>
      </c>
      <c r="M131" s="83">
        <v>451</v>
      </c>
      <c r="N131" s="125"/>
    </row>
    <row r="132" spans="1:14" ht="16.5">
      <c r="A132" s="6"/>
      <c r="B132" s="6"/>
      <c r="C132" s="6"/>
      <c r="D132" s="122" t="s">
        <v>318</v>
      </c>
      <c r="E132" s="6"/>
      <c r="F132" s="132"/>
      <c r="G132" s="6"/>
      <c r="H132" s="6"/>
      <c r="I132" s="6"/>
      <c r="J132" s="25" t="s">
        <v>319</v>
      </c>
      <c r="K132" s="6"/>
      <c r="L132" s="6"/>
      <c r="M132" s="6"/>
      <c r="N132" s="125"/>
    </row>
  </sheetData>
  <mergeCells count="48">
    <mergeCell ref="B101:D101"/>
    <mergeCell ref="E101:G101"/>
    <mergeCell ref="H101:J101"/>
    <mergeCell ref="K101:M101"/>
    <mergeCell ref="B100:D100"/>
    <mergeCell ref="E100:G100"/>
    <mergeCell ref="H100:J100"/>
    <mergeCell ref="K100:M100"/>
    <mergeCell ref="F97:G97"/>
    <mergeCell ref="F98:G98"/>
    <mergeCell ref="L98:M98"/>
    <mergeCell ref="H99:L99"/>
    <mergeCell ref="B95:F95"/>
    <mergeCell ref="H95:M95"/>
    <mergeCell ref="F96:G96"/>
    <mergeCell ref="L96:M96"/>
    <mergeCell ref="F55:G55"/>
    <mergeCell ref="O55:P55"/>
    <mergeCell ref="K57:M57"/>
    <mergeCell ref="E58:G58"/>
    <mergeCell ref="K58:M58"/>
    <mergeCell ref="F53:G53"/>
    <mergeCell ref="O53:P53"/>
    <mergeCell ref="F54:G54"/>
    <mergeCell ref="O54:P54"/>
    <mergeCell ref="N13:P13"/>
    <mergeCell ref="A45:H45"/>
    <mergeCell ref="A46:B46"/>
    <mergeCell ref="B52:F52"/>
    <mergeCell ref="H52:P52"/>
    <mergeCell ref="B13:D13"/>
    <mergeCell ref="E13:G13"/>
    <mergeCell ref="H13:J13"/>
    <mergeCell ref="K13:M13"/>
    <mergeCell ref="B11:D12"/>
    <mergeCell ref="E11:G12"/>
    <mergeCell ref="H11:J12"/>
    <mergeCell ref="M11:N11"/>
    <mergeCell ref="L12:M12"/>
    <mergeCell ref="N12:P12"/>
    <mergeCell ref="E9:G9"/>
    <mergeCell ref="N9:P9"/>
    <mergeCell ref="E10:H10"/>
    <mergeCell ref="O10:P10"/>
    <mergeCell ref="B7:F7"/>
    <mergeCell ref="H7:P7"/>
    <mergeCell ref="E8:G8"/>
    <mergeCell ref="O8:P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"/>
    </sheetView>
  </sheetViews>
  <sheetFormatPr defaultColWidth="9.00390625" defaultRowHeight="16.5"/>
  <cols>
    <col min="1" max="4" width="10.625" style="0" customWidth="1"/>
    <col min="5" max="5" width="11.875" style="0" customWidth="1"/>
    <col min="6" max="16384" width="10.625" style="0" customWidth="1"/>
  </cols>
  <sheetData>
    <row r="1" spans="1:9" ht="16.5">
      <c r="A1" s="1"/>
      <c r="B1" s="1"/>
      <c r="C1" s="1"/>
      <c r="D1" s="1"/>
      <c r="E1" s="1"/>
      <c r="F1" s="1"/>
      <c r="G1" s="2"/>
      <c r="H1" s="1"/>
      <c r="I1" s="1"/>
    </row>
    <row r="2" ht="16.5">
      <c r="A2" t="s">
        <v>159</v>
      </c>
    </row>
    <row r="4" ht="16.5">
      <c r="A4" t="s">
        <v>56</v>
      </c>
    </row>
    <row r="5" spans="1:13" ht="16.5">
      <c r="A5" s="91"/>
      <c r="B5" s="287" t="s">
        <v>320</v>
      </c>
      <c r="C5" s="287"/>
      <c r="D5" s="287"/>
      <c r="E5" s="91"/>
      <c r="F5" s="91"/>
      <c r="G5" s="288" t="s">
        <v>321</v>
      </c>
      <c r="H5" s="288"/>
      <c r="I5" s="288"/>
      <c r="J5" s="288"/>
      <c r="K5" s="288"/>
      <c r="L5" s="288"/>
      <c r="M5" s="288"/>
    </row>
    <row r="6" spans="1:13" ht="16.5">
      <c r="A6" s="91"/>
      <c r="B6" s="91"/>
      <c r="C6" s="91"/>
      <c r="D6" s="91"/>
      <c r="E6" s="91"/>
      <c r="F6" s="91"/>
      <c r="G6" s="134"/>
      <c r="H6" s="288" t="s">
        <v>322</v>
      </c>
      <c r="I6" s="288"/>
      <c r="J6" s="288"/>
      <c r="K6" s="288"/>
      <c r="L6" s="288"/>
      <c r="M6" s="134"/>
    </row>
    <row r="7" spans="1:13" ht="16.5">
      <c r="A7" s="135"/>
      <c r="B7" s="135"/>
      <c r="C7" s="135"/>
      <c r="D7" s="135"/>
      <c r="E7" s="135"/>
      <c r="F7" s="289" t="s">
        <v>323</v>
      </c>
      <c r="G7" s="289"/>
      <c r="H7" s="136"/>
      <c r="I7" s="136"/>
      <c r="J7" s="136"/>
      <c r="K7" s="136"/>
      <c r="L7" s="135"/>
      <c r="M7" s="137" t="s">
        <v>324</v>
      </c>
    </row>
    <row r="8" spans="1:13" ht="16.5">
      <c r="A8" s="138"/>
      <c r="B8" s="139"/>
      <c r="C8" s="290" t="s">
        <v>325</v>
      </c>
      <c r="D8" s="290"/>
      <c r="E8" s="297"/>
      <c r="F8" s="140" t="s">
        <v>326</v>
      </c>
      <c r="G8" s="139"/>
      <c r="H8" s="290" t="s">
        <v>327</v>
      </c>
      <c r="I8" s="291"/>
      <c r="J8" s="292" t="s">
        <v>328</v>
      </c>
      <c r="K8" s="290"/>
      <c r="L8" s="290"/>
      <c r="M8" s="290"/>
    </row>
    <row r="9" spans="1:13" ht="16.5">
      <c r="A9" s="21" t="s">
        <v>329</v>
      </c>
      <c r="B9" s="141"/>
      <c r="C9" s="293" t="s">
        <v>173</v>
      </c>
      <c r="D9" s="293"/>
      <c r="E9" s="142"/>
      <c r="F9" s="141"/>
      <c r="G9" s="143" t="s">
        <v>330</v>
      </c>
      <c r="H9" s="141"/>
      <c r="I9" s="142"/>
      <c r="J9" s="141"/>
      <c r="K9" s="294" t="s">
        <v>331</v>
      </c>
      <c r="L9" s="294"/>
      <c r="M9" s="141"/>
    </row>
    <row r="10" spans="1:13" ht="16.5">
      <c r="A10" s="144"/>
      <c r="B10" s="21" t="s">
        <v>332</v>
      </c>
      <c r="C10" s="21" t="s">
        <v>333</v>
      </c>
      <c r="D10" s="21" t="s">
        <v>334</v>
      </c>
      <c r="E10" s="21" t="s">
        <v>335</v>
      </c>
      <c r="F10" s="145" t="s">
        <v>332</v>
      </c>
      <c r="G10" s="146" t="s">
        <v>333</v>
      </c>
      <c r="H10" s="21" t="s">
        <v>334</v>
      </c>
      <c r="I10" s="21" t="s">
        <v>335</v>
      </c>
      <c r="J10" s="21" t="s">
        <v>332</v>
      </c>
      <c r="K10" s="21" t="s">
        <v>333</v>
      </c>
      <c r="L10" s="21" t="s">
        <v>334</v>
      </c>
      <c r="M10" s="145" t="s">
        <v>335</v>
      </c>
    </row>
    <row r="11" spans="1:13" ht="16.5">
      <c r="A11" s="147" t="s">
        <v>336</v>
      </c>
      <c r="B11" s="21" t="s">
        <v>337</v>
      </c>
      <c r="C11" s="21" t="s">
        <v>338</v>
      </c>
      <c r="D11" s="21" t="s">
        <v>339</v>
      </c>
      <c r="E11" s="21" t="s">
        <v>340</v>
      </c>
      <c r="F11" s="145" t="s">
        <v>341</v>
      </c>
      <c r="G11" s="146" t="s">
        <v>342</v>
      </c>
      <c r="H11" s="21" t="s">
        <v>343</v>
      </c>
      <c r="I11" s="21" t="s">
        <v>344</v>
      </c>
      <c r="J11" s="21" t="s">
        <v>341</v>
      </c>
      <c r="K11" s="21" t="s">
        <v>338</v>
      </c>
      <c r="L11" s="21" t="s">
        <v>339</v>
      </c>
      <c r="M11" s="145" t="s">
        <v>344</v>
      </c>
    </row>
    <row r="12" spans="1:13" ht="16.5">
      <c r="A12" s="148"/>
      <c r="B12" s="149" t="s">
        <v>173</v>
      </c>
      <c r="C12" s="149" t="s">
        <v>345</v>
      </c>
      <c r="D12" s="149" t="s">
        <v>346</v>
      </c>
      <c r="E12" s="149" t="s">
        <v>347</v>
      </c>
      <c r="F12" s="150" t="s">
        <v>348</v>
      </c>
      <c r="G12" s="151" t="s">
        <v>345</v>
      </c>
      <c r="H12" s="149" t="s">
        <v>346</v>
      </c>
      <c r="I12" s="149" t="s">
        <v>349</v>
      </c>
      <c r="J12" s="149" t="s">
        <v>350</v>
      </c>
      <c r="K12" s="149" t="s">
        <v>345</v>
      </c>
      <c r="L12" s="149" t="s">
        <v>346</v>
      </c>
      <c r="M12" s="150" t="s">
        <v>349</v>
      </c>
    </row>
    <row r="13" spans="1:13" ht="16.5">
      <c r="A13" s="21" t="s">
        <v>28</v>
      </c>
      <c r="B13" s="105">
        <f aca="true" t="shared" si="0" ref="B13:B22">SUM(C13:D13)</f>
        <v>75747102</v>
      </c>
      <c r="C13" s="105">
        <f aca="true" t="shared" si="1" ref="C13:C22">G13+K13</f>
        <v>30881298</v>
      </c>
      <c r="D13" s="105">
        <f aca="true" t="shared" si="2" ref="D13:D22">H13+L13</f>
        <v>44865804</v>
      </c>
      <c r="E13" s="152">
        <f aca="true" t="shared" si="3" ref="E13:E35">C13/B13*100</f>
        <v>40.76894981408002</v>
      </c>
      <c r="F13" s="105">
        <v>62873612</v>
      </c>
      <c r="G13" s="105">
        <v>24457633</v>
      </c>
      <c r="H13" s="105">
        <v>38415979</v>
      </c>
      <c r="I13" s="152">
        <v>38.89967861238829</v>
      </c>
      <c r="J13" s="105">
        <v>12873490</v>
      </c>
      <c r="K13" s="105">
        <v>6423665</v>
      </c>
      <c r="L13" s="105">
        <v>6449825</v>
      </c>
      <c r="M13" s="152">
        <v>49.89839585069783</v>
      </c>
    </row>
    <row r="14" spans="1:13" ht="16.5">
      <c r="A14" s="21" t="s">
        <v>29</v>
      </c>
      <c r="B14" s="105">
        <f t="shared" si="0"/>
        <v>80930061</v>
      </c>
      <c r="C14" s="105">
        <f t="shared" si="1"/>
        <v>30991079</v>
      </c>
      <c r="D14" s="105">
        <f t="shared" si="2"/>
        <v>49938982</v>
      </c>
      <c r="E14" s="152">
        <f t="shared" si="3"/>
        <v>38.29365580238473</v>
      </c>
      <c r="F14" s="105">
        <v>65511162</v>
      </c>
      <c r="G14" s="105">
        <v>23824898</v>
      </c>
      <c r="H14" s="105">
        <v>41686264</v>
      </c>
      <c r="I14" s="152">
        <v>36.36769257733514</v>
      </c>
      <c r="J14" s="105">
        <v>15418899</v>
      </c>
      <c r="K14" s="105">
        <v>7166181</v>
      </c>
      <c r="L14" s="105">
        <v>8252718</v>
      </c>
      <c r="M14" s="152">
        <v>46.47660640360897</v>
      </c>
    </row>
    <row r="15" spans="1:13" ht="16.5">
      <c r="A15" s="21" t="s">
        <v>30</v>
      </c>
      <c r="B15" s="105">
        <f t="shared" si="0"/>
        <v>83232072</v>
      </c>
      <c r="C15" s="105">
        <f t="shared" si="1"/>
        <v>38099363</v>
      </c>
      <c r="D15" s="105">
        <f t="shared" si="2"/>
        <v>45132709</v>
      </c>
      <c r="E15" s="152">
        <f t="shared" si="3"/>
        <v>45.774858278188724</v>
      </c>
      <c r="F15" s="105">
        <v>67212409</v>
      </c>
      <c r="G15" s="105">
        <v>30785275</v>
      </c>
      <c r="H15" s="105">
        <v>36427134</v>
      </c>
      <c r="I15" s="152">
        <v>45.80296325935885</v>
      </c>
      <c r="J15" s="105">
        <v>16019663</v>
      </c>
      <c r="K15" s="105">
        <v>7314088</v>
      </c>
      <c r="L15" s="105">
        <v>8705575</v>
      </c>
      <c r="M15" s="152">
        <v>45.65694047371658</v>
      </c>
    </row>
    <row r="16" spans="1:13" ht="16.5">
      <c r="A16" s="21" t="s">
        <v>31</v>
      </c>
      <c r="B16" s="105">
        <f t="shared" si="0"/>
        <v>97347181</v>
      </c>
      <c r="C16" s="105">
        <f t="shared" si="1"/>
        <v>39200992</v>
      </c>
      <c r="D16" s="105">
        <f t="shared" si="2"/>
        <v>58146189</v>
      </c>
      <c r="E16" s="152">
        <f t="shared" si="3"/>
        <v>40.269262650759245</v>
      </c>
      <c r="F16" s="105">
        <v>77654594</v>
      </c>
      <c r="G16" s="105">
        <v>29255345</v>
      </c>
      <c r="H16" s="105">
        <v>48399249</v>
      </c>
      <c r="I16" s="152">
        <v>37.67368225503825</v>
      </c>
      <c r="J16" s="105">
        <v>19692587</v>
      </c>
      <c r="K16" s="105">
        <v>9945647</v>
      </c>
      <c r="L16" s="105">
        <v>9746940</v>
      </c>
      <c r="M16" s="152">
        <v>50.504522336247646</v>
      </c>
    </row>
    <row r="17" spans="1:13" ht="16.5">
      <c r="A17" s="21" t="s">
        <v>32</v>
      </c>
      <c r="B17" s="105">
        <f t="shared" si="0"/>
        <v>98202961</v>
      </c>
      <c r="C17" s="105">
        <f t="shared" si="1"/>
        <v>42564346</v>
      </c>
      <c r="D17" s="105">
        <f t="shared" si="2"/>
        <v>55638615</v>
      </c>
      <c r="E17" s="152">
        <f t="shared" si="3"/>
        <v>43.343240943620835</v>
      </c>
      <c r="F17" s="105">
        <v>75853579</v>
      </c>
      <c r="G17" s="105">
        <v>31095811</v>
      </c>
      <c r="H17" s="105">
        <v>44757768</v>
      </c>
      <c r="I17" s="152">
        <v>40.994520509045465</v>
      </c>
      <c r="J17" s="105">
        <v>22349382</v>
      </c>
      <c r="K17" s="105">
        <v>11468535</v>
      </c>
      <c r="L17" s="105">
        <v>10880847</v>
      </c>
      <c r="M17" s="152">
        <v>51.314774609875116</v>
      </c>
    </row>
    <row r="18" spans="1:13" ht="16.5">
      <c r="A18" s="21" t="s">
        <v>33</v>
      </c>
      <c r="B18" s="105">
        <f t="shared" si="0"/>
        <v>110722237</v>
      </c>
      <c r="C18" s="105">
        <f t="shared" si="1"/>
        <v>47287183</v>
      </c>
      <c r="D18" s="105">
        <f t="shared" si="2"/>
        <v>63435054</v>
      </c>
      <c r="E18" s="152">
        <f t="shared" si="3"/>
        <v>42.70793679863964</v>
      </c>
      <c r="F18" s="105">
        <v>84442062</v>
      </c>
      <c r="G18" s="105">
        <v>34888183</v>
      </c>
      <c r="H18" s="105">
        <v>49553879</v>
      </c>
      <c r="I18" s="152">
        <v>41.31611921082647</v>
      </c>
      <c r="J18" s="105">
        <v>26280175</v>
      </c>
      <c r="K18" s="105">
        <v>12399000</v>
      </c>
      <c r="L18" s="105">
        <v>13881175</v>
      </c>
      <c r="M18" s="152">
        <v>47.180051122186214</v>
      </c>
    </row>
    <row r="19" spans="1:13" ht="16.5">
      <c r="A19" s="21" t="s">
        <v>34</v>
      </c>
      <c r="B19" s="105">
        <f t="shared" si="0"/>
        <v>115286857</v>
      </c>
      <c r="C19" s="105">
        <f t="shared" si="1"/>
        <v>49424029</v>
      </c>
      <c r="D19" s="105">
        <f t="shared" si="2"/>
        <v>65862828</v>
      </c>
      <c r="E19" s="152">
        <f t="shared" si="3"/>
        <v>42.87048002358153</v>
      </c>
      <c r="F19" s="105">
        <v>86690132</v>
      </c>
      <c r="G19" s="105">
        <v>36992469</v>
      </c>
      <c r="H19" s="105">
        <v>49697663</v>
      </c>
      <c r="I19" s="152">
        <v>42.67206445134955</v>
      </c>
      <c r="J19" s="105">
        <v>28596725</v>
      </c>
      <c r="K19" s="105">
        <v>12431560</v>
      </c>
      <c r="L19" s="105">
        <v>16165165</v>
      </c>
      <c r="M19" s="152">
        <v>43.47197100367262</v>
      </c>
    </row>
    <row r="20" spans="1:13" ht="16.5">
      <c r="A20" s="21" t="s">
        <v>35</v>
      </c>
      <c r="B20" s="105">
        <f t="shared" si="0"/>
        <v>127919231</v>
      </c>
      <c r="C20" s="105">
        <f t="shared" si="1"/>
        <v>44161914</v>
      </c>
      <c r="D20" s="105">
        <f t="shared" si="2"/>
        <v>83757317</v>
      </c>
      <c r="E20" s="152">
        <f t="shared" si="3"/>
        <v>34.5232797717491</v>
      </c>
      <c r="F20" s="105">
        <v>92842548</v>
      </c>
      <c r="G20" s="105">
        <v>30703408</v>
      </c>
      <c r="H20" s="105">
        <v>62139140</v>
      </c>
      <c r="I20" s="152">
        <v>33.0704064692408</v>
      </c>
      <c r="J20" s="105">
        <v>35076683</v>
      </c>
      <c r="K20" s="105">
        <v>13458506</v>
      </c>
      <c r="L20" s="105">
        <v>21618177</v>
      </c>
      <c r="M20" s="152">
        <v>38.36881041459935</v>
      </c>
    </row>
    <row r="21" spans="1:13" ht="16.5">
      <c r="A21" s="21" t="s">
        <v>36</v>
      </c>
      <c r="B21" s="105">
        <f t="shared" si="0"/>
        <v>129413525</v>
      </c>
      <c r="C21" s="105">
        <f t="shared" si="1"/>
        <v>39127892</v>
      </c>
      <c r="D21" s="105">
        <f t="shared" si="2"/>
        <v>90285633</v>
      </c>
      <c r="E21" s="152">
        <f t="shared" si="3"/>
        <v>30.234778011030915</v>
      </c>
      <c r="F21" s="105">
        <v>95422786</v>
      </c>
      <c r="G21" s="105">
        <v>28120266</v>
      </c>
      <c r="H21" s="105">
        <v>67302520</v>
      </c>
      <c r="I21" s="152">
        <v>29.46913119891511</v>
      </c>
      <c r="J21" s="105">
        <v>33990739</v>
      </c>
      <c r="K21" s="105">
        <v>11007626</v>
      </c>
      <c r="L21" s="105">
        <v>22983113</v>
      </c>
      <c r="M21" s="152">
        <v>32.38419147050613</v>
      </c>
    </row>
    <row r="22" spans="1:13" ht="16.5">
      <c r="A22" s="21" t="s">
        <v>37</v>
      </c>
      <c r="B22" s="105">
        <f t="shared" si="0"/>
        <v>138832208</v>
      </c>
      <c r="C22" s="105">
        <f t="shared" si="1"/>
        <v>35604350</v>
      </c>
      <c r="D22" s="105">
        <f t="shared" si="2"/>
        <v>103227858</v>
      </c>
      <c r="E22" s="152">
        <f t="shared" si="3"/>
        <v>25.64559803010552</v>
      </c>
      <c r="F22" s="105">
        <v>100916018</v>
      </c>
      <c r="G22" s="105">
        <v>23654324</v>
      </c>
      <c r="H22" s="105">
        <v>77261694</v>
      </c>
      <c r="I22" s="152">
        <v>23.43961292646327</v>
      </c>
      <c r="J22" s="105">
        <v>37916190</v>
      </c>
      <c r="K22" s="105">
        <v>11950026</v>
      </c>
      <c r="L22" s="105">
        <v>25966164</v>
      </c>
      <c r="M22" s="152">
        <v>31.516948300976445</v>
      </c>
    </row>
    <row r="23" spans="1:13" ht="16.5">
      <c r="A23" s="21" t="s">
        <v>38</v>
      </c>
      <c r="B23" s="105">
        <f>SUM(B24:B35)</f>
        <v>152467944</v>
      </c>
      <c r="C23" s="105">
        <f>SUM(C24:C35)</f>
        <v>36454277</v>
      </c>
      <c r="D23" s="105">
        <f>SUM(D24:D35)</f>
        <v>116013667</v>
      </c>
      <c r="E23" s="152">
        <f t="shared" si="3"/>
        <v>23.909469783366397</v>
      </c>
      <c r="F23" s="105">
        <f>SUM(F24:F35)</f>
        <v>108454669</v>
      </c>
      <c r="G23" s="105">
        <f>SUM(G24:G35)</f>
        <v>21664292</v>
      </c>
      <c r="H23" s="105">
        <f>SUM(H24:H35)</f>
        <v>86790377</v>
      </c>
      <c r="I23" s="152">
        <f aca="true" t="shared" si="4" ref="I23:I35">G23/F23*100</f>
        <v>19.975435082467495</v>
      </c>
      <c r="J23" s="105">
        <f>SUM(J24:J35)</f>
        <v>44013275</v>
      </c>
      <c r="K23" s="105">
        <f>SUM(K24:K35)</f>
        <v>14789985</v>
      </c>
      <c r="L23" s="105">
        <f>SUM(L24:L35)</f>
        <v>29223290</v>
      </c>
      <c r="M23" s="152">
        <f aca="true" t="shared" si="5" ref="M23:M35">K23/J23*100</f>
        <v>33.60346395490906</v>
      </c>
    </row>
    <row r="24" spans="1:13" ht="16.5">
      <c r="A24" s="78" t="s">
        <v>39</v>
      </c>
      <c r="B24" s="105">
        <f aca="true" t="shared" si="6" ref="B24:B35">SUM(C24:D24)</f>
        <v>10953111</v>
      </c>
      <c r="C24" s="105">
        <f aca="true" t="shared" si="7" ref="C24:C35">G24+K24</f>
        <v>3104379</v>
      </c>
      <c r="D24" s="105">
        <f aca="true" t="shared" si="8" ref="D24:D35">H24+L24</f>
        <v>7848732</v>
      </c>
      <c r="E24" s="152">
        <f t="shared" si="3"/>
        <v>28.342440791479245</v>
      </c>
      <c r="F24" s="105">
        <f aca="true" t="shared" si="9" ref="F24:F35">SUM(G24:H24)</f>
        <v>7559007</v>
      </c>
      <c r="G24" s="105">
        <v>1884840</v>
      </c>
      <c r="H24" s="105">
        <v>5674167</v>
      </c>
      <c r="I24" s="152">
        <f t="shared" si="4"/>
        <v>24.935021226994497</v>
      </c>
      <c r="J24" s="105">
        <f aca="true" t="shared" si="10" ref="J24:J35">SUM(K24:L24)</f>
        <v>3394104</v>
      </c>
      <c r="K24" s="105">
        <v>1219539</v>
      </c>
      <c r="L24" s="105">
        <v>2174565</v>
      </c>
      <c r="M24" s="152">
        <f t="shared" si="5"/>
        <v>35.93110287722474</v>
      </c>
    </row>
    <row r="25" spans="1:13" ht="16.5">
      <c r="A25" s="78" t="s">
        <v>40</v>
      </c>
      <c r="B25" s="105">
        <f t="shared" si="6"/>
        <v>13970773</v>
      </c>
      <c r="C25" s="105">
        <f t="shared" si="7"/>
        <v>3004316</v>
      </c>
      <c r="D25" s="105">
        <f t="shared" si="8"/>
        <v>10966457</v>
      </c>
      <c r="E25" s="152">
        <f t="shared" si="3"/>
        <v>21.50429328427282</v>
      </c>
      <c r="F25" s="105">
        <f t="shared" si="9"/>
        <v>10592038</v>
      </c>
      <c r="G25" s="105">
        <v>1966134</v>
      </c>
      <c r="H25" s="105">
        <v>8625904</v>
      </c>
      <c r="I25" s="152">
        <f t="shared" si="4"/>
        <v>18.56237675884471</v>
      </c>
      <c r="J25" s="105">
        <f t="shared" si="10"/>
        <v>3378735</v>
      </c>
      <c r="K25" s="105">
        <v>1038182</v>
      </c>
      <c r="L25" s="105">
        <v>2340553</v>
      </c>
      <c r="M25" s="152">
        <f t="shared" si="5"/>
        <v>30.726943663826844</v>
      </c>
    </row>
    <row r="26" spans="1:13" ht="16.5">
      <c r="A26" s="78" t="s">
        <v>41</v>
      </c>
      <c r="B26" s="105">
        <f t="shared" si="6"/>
        <v>13202126</v>
      </c>
      <c r="C26" s="105">
        <f t="shared" si="7"/>
        <v>3343327</v>
      </c>
      <c r="D26" s="105">
        <f t="shared" si="8"/>
        <v>9858799</v>
      </c>
      <c r="E26" s="152">
        <f t="shared" si="3"/>
        <v>25.324156124551457</v>
      </c>
      <c r="F26" s="105">
        <f t="shared" si="9"/>
        <v>9409419</v>
      </c>
      <c r="G26" s="105">
        <v>2006718</v>
      </c>
      <c r="H26" s="105">
        <v>7402701</v>
      </c>
      <c r="I26" s="152">
        <f t="shared" si="4"/>
        <v>21.32669402861112</v>
      </c>
      <c r="J26" s="105">
        <f t="shared" si="10"/>
        <v>3792707</v>
      </c>
      <c r="K26" s="105">
        <v>1336609</v>
      </c>
      <c r="L26" s="105">
        <v>2456098</v>
      </c>
      <c r="M26" s="152">
        <f t="shared" si="5"/>
        <v>35.24155701982779</v>
      </c>
    </row>
    <row r="27" spans="1:13" ht="16.5">
      <c r="A27" s="78" t="s">
        <v>42</v>
      </c>
      <c r="B27" s="105">
        <f t="shared" si="6"/>
        <v>12108719</v>
      </c>
      <c r="C27" s="105">
        <f t="shared" si="7"/>
        <v>2821214</v>
      </c>
      <c r="D27" s="105">
        <f t="shared" si="8"/>
        <v>9287505</v>
      </c>
      <c r="E27" s="152">
        <f t="shared" si="3"/>
        <v>23.299029401871493</v>
      </c>
      <c r="F27" s="105">
        <f t="shared" si="9"/>
        <v>8434274</v>
      </c>
      <c r="G27" s="105">
        <v>1656941</v>
      </c>
      <c r="H27" s="105">
        <v>6777333</v>
      </c>
      <c r="I27" s="152">
        <f t="shared" si="4"/>
        <v>19.64533046946305</v>
      </c>
      <c r="J27" s="105">
        <f t="shared" si="10"/>
        <v>3674445</v>
      </c>
      <c r="K27" s="105">
        <v>1164273</v>
      </c>
      <c r="L27" s="105">
        <v>2510172</v>
      </c>
      <c r="M27" s="152">
        <f t="shared" si="5"/>
        <v>31.68568314398501</v>
      </c>
    </row>
    <row r="28" spans="1:13" ht="16.5">
      <c r="A28" s="78" t="s">
        <v>43</v>
      </c>
      <c r="B28" s="105">
        <f t="shared" si="6"/>
        <v>13066766</v>
      </c>
      <c r="C28" s="105">
        <f t="shared" si="7"/>
        <v>2988203</v>
      </c>
      <c r="D28" s="105">
        <f t="shared" si="8"/>
        <v>10078563</v>
      </c>
      <c r="E28" s="152">
        <f t="shared" si="3"/>
        <v>22.868726661210587</v>
      </c>
      <c r="F28" s="105">
        <f t="shared" si="9"/>
        <v>9180983</v>
      </c>
      <c r="G28" s="105">
        <v>1705368</v>
      </c>
      <c r="H28" s="105">
        <v>7475615</v>
      </c>
      <c r="I28" s="152">
        <f t="shared" si="4"/>
        <v>18.575004441245564</v>
      </c>
      <c r="J28" s="105">
        <f t="shared" si="10"/>
        <v>3885783</v>
      </c>
      <c r="K28" s="105">
        <v>1282835</v>
      </c>
      <c r="L28" s="105">
        <v>2602948</v>
      </c>
      <c r="M28" s="152">
        <f t="shared" si="5"/>
        <v>33.01355222358016</v>
      </c>
    </row>
    <row r="29" spans="1:13" ht="16.5">
      <c r="A29" s="78" t="s">
        <v>182</v>
      </c>
      <c r="B29" s="105">
        <f t="shared" si="6"/>
        <v>14197330</v>
      </c>
      <c r="C29" s="105">
        <f t="shared" si="7"/>
        <v>3714011</v>
      </c>
      <c r="D29" s="105">
        <f t="shared" si="8"/>
        <v>10483319</v>
      </c>
      <c r="E29" s="152">
        <f t="shared" si="3"/>
        <v>26.15992584521174</v>
      </c>
      <c r="F29" s="105">
        <f t="shared" si="9"/>
        <v>10366195</v>
      </c>
      <c r="G29" s="105">
        <v>2396260</v>
      </c>
      <c r="H29" s="105">
        <v>7969935</v>
      </c>
      <c r="I29" s="152">
        <f t="shared" si="4"/>
        <v>23.116099976896052</v>
      </c>
      <c r="J29" s="105">
        <f t="shared" si="10"/>
        <v>3831135</v>
      </c>
      <c r="K29" s="105">
        <v>1317751</v>
      </c>
      <c r="L29" s="105">
        <v>2513384</v>
      </c>
      <c r="M29" s="152">
        <f t="shared" si="5"/>
        <v>34.395838309012866</v>
      </c>
    </row>
    <row r="30" spans="1:13" ht="16.5">
      <c r="A30" s="78" t="s">
        <v>45</v>
      </c>
      <c r="B30" s="105">
        <f t="shared" si="6"/>
        <v>11558380</v>
      </c>
      <c r="C30" s="105">
        <f t="shared" si="7"/>
        <v>2305485</v>
      </c>
      <c r="D30" s="105">
        <f t="shared" si="8"/>
        <v>9252895</v>
      </c>
      <c r="E30" s="152">
        <f t="shared" si="3"/>
        <v>19.946437130462918</v>
      </c>
      <c r="F30" s="105">
        <f t="shared" si="9"/>
        <v>7679781</v>
      </c>
      <c r="G30" s="105">
        <v>1088281</v>
      </c>
      <c r="H30" s="105">
        <v>6591500</v>
      </c>
      <c r="I30" s="152">
        <f t="shared" si="4"/>
        <v>14.170729608044812</v>
      </c>
      <c r="J30" s="105">
        <f t="shared" si="10"/>
        <v>3878599</v>
      </c>
      <c r="K30" s="105">
        <v>1217204</v>
      </c>
      <c r="L30" s="105">
        <v>2661395</v>
      </c>
      <c r="M30" s="152">
        <f t="shared" si="5"/>
        <v>31.38256880899521</v>
      </c>
    </row>
    <row r="31" spans="1:13" ht="16.5">
      <c r="A31" s="78" t="s">
        <v>351</v>
      </c>
      <c r="B31" s="105">
        <f t="shared" si="6"/>
        <v>12902924</v>
      </c>
      <c r="C31" s="105">
        <f t="shared" si="7"/>
        <v>3326127</v>
      </c>
      <c r="D31" s="105">
        <f t="shared" si="8"/>
        <v>9576797</v>
      </c>
      <c r="E31" s="152">
        <f t="shared" si="3"/>
        <v>25.77808719945959</v>
      </c>
      <c r="F31" s="105">
        <f t="shared" si="9"/>
        <v>9327280</v>
      </c>
      <c r="G31" s="105">
        <v>2228027</v>
      </c>
      <c r="H31" s="105">
        <v>7099253</v>
      </c>
      <c r="I31" s="152">
        <f t="shared" si="4"/>
        <v>23.887210419329108</v>
      </c>
      <c r="J31" s="105">
        <f t="shared" si="10"/>
        <v>3575644</v>
      </c>
      <c r="K31" s="105">
        <v>1098100</v>
      </c>
      <c r="L31" s="105">
        <v>2477544</v>
      </c>
      <c r="M31" s="152">
        <f t="shared" si="5"/>
        <v>30.710551721591973</v>
      </c>
    </row>
    <row r="32" spans="1:13" ht="16.5">
      <c r="A32" s="78" t="s">
        <v>352</v>
      </c>
      <c r="B32" s="105">
        <f t="shared" si="6"/>
        <v>12724865</v>
      </c>
      <c r="C32" s="105">
        <f t="shared" si="7"/>
        <v>2919395</v>
      </c>
      <c r="D32" s="105">
        <f t="shared" si="8"/>
        <v>9805470</v>
      </c>
      <c r="E32" s="152">
        <f t="shared" si="3"/>
        <v>22.942443790169875</v>
      </c>
      <c r="F32" s="105">
        <f t="shared" si="9"/>
        <v>9022278</v>
      </c>
      <c r="G32" s="105">
        <v>1655240</v>
      </c>
      <c r="H32" s="105">
        <v>7367038</v>
      </c>
      <c r="I32" s="152">
        <f t="shared" si="4"/>
        <v>18.346142736900813</v>
      </c>
      <c r="J32" s="105">
        <f t="shared" si="10"/>
        <v>3702587</v>
      </c>
      <c r="K32" s="105">
        <v>1264155</v>
      </c>
      <c r="L32" s="105">
        <v>2438432</v>
      </c>
      <c r="M32" s="152">
        <f t="shared" si="5"/>
        <v>34.142479298933424</v>
      </c>
    </row>
    <row r="33" spans="1:13" ht="16.5">
      <c r="A33" s="78" t="s">
        <v>48</v>
      </c>
      <c r="B33" s="105">
        <f t="shared" si="6"/>
        <v>13531464</v>
      </c>
      <c r="C33" s="105">
        <f t="shared" si="7"/>
        <v>3231413</v>
      </c>
      <c r="D33" s="105">
        <f t="shared" si="8"/>
        <v>10300051</v>
      </c>
      <c r="E33" s="152">
        <f t="shared" si="3"/>
        <v>23.88073456057674</v>
      </c>
      <c r="F33" s="105">
        <f t="shared" si="9"/>
        <v>9765329</v>
      </c>
      <c r="G33" s="105">
        <v>1890365</v>
      </c>
      <c r="H33" s="105">
        <v>7874964</v>
      </c>
      <c r="I33" s="152">
        <f t="shared" si="4"/>
        <v>19.35792434643011</v>
      </c>
      <c r="J33" s="105">
        <f t="shared" si="10"/>
        <v>3766135</v>
      </c>
      <c r="K33" s="105">
        <v>1341048</v>
      </c>
      <c r="L33" s="105">
        <v>2425087</v>
      </c>
      <c r="M33" s="152">
        <f t="shared" si="5"/>
        <v>35.608070342672264</v>
      </c>
    </row>
    <row r="34" spans="1:13" ht="16.5">
      <c r="A34" s="78" t="s">
        <v>49</v>
      </c>
      <c r="B34" s="105">
        <f t="shared" si="6"/>
        <v>12053515</v>
      </c>
      <c r="C34" s="105">
        <f t="shared" si="7"/>
        <v>2770723</v>
      </c>
      <c r="D34" s="105">
        <f t="shared" si="8"/>
        <v>9282792</v>
      </c>
      <c r="E34" s="152">
        <f t="shared" si="3"/>
        <v>22.986846575459523</v>
      </c>
      <c r="F34" s="105">
        <f t="shared" si="9"/>
        <v>8414849</v>
      </c>
      <c r="G34" s="105">
        <v>1450791</v>
      </c>
      <c r="H34" s="105">
        <v>6964058</v>
      </c>
      <c r="I34" s="152">
        <f t="shared" si="4"/>
        <v>17.240844131605925</v>
      </c>
      <c r="J34" s="105">
        <f t="shared" si="10"/>
        <v>3638666</v>
      </c>
      <c r="K34" s="105">
        <v>1319932</v>
      </c>
      <c r="L34" s="105">
        <v>2318734</v>
      </c>
      <c r="M34" s="152">
        <f t="shared" si="5"/>
        <v>36.27516238093851</v>
      </c>
    </row>
    <row r="35" spans="1:13" ht="16.5">
      <c r="A35" s="80" t="s">
        <v>50</v>
      </c>
      <c r="B35" s="153">
        <f t="shared" si="6"/>
        <v>12197971</v>
      </c>
      <c r="C35" s="153">
        <f t="shared" si="7"/>
        <v>2925684</v>
      </c>
      <c r="D35" s="153">
        <f t="shared" si="8"/>
        <v>9272287</v>
      </c>
      <c r="E35" s="154">
        <f t="shared" si="3"/>
        <v>23.985005375074266</v>
      </c>
      <c r="F35" s="153">
        <f t="shared" si="9"/>
        <v>8703236</v>
      </c>
      <c r="G35" s="153">
        <v>1735327</v>
      </c>
      <c r="H35" s="153">
        <v>6967909</v>
      </c>
      <c r="I35" s="154">
        <f t="shared" si="4"/>
        <v>19.938871013034692</v>
      </c>
      <c r="J35" s="153">
        <f t="shared" si="10"/>
        <v>3494735</v>
      </c>
      <c r="K35" s="153">
        <v>1190357</v>
      </c>
      <c r="L35" s="153">
        <v>2304378</v>
      </c>
      <c r="M35" s="154">
        <f t="shared" si="5"/>
        <v>34.061438134794194</v>
      </c>
    </row>
    <row r="36" spans="1:13" ht="16.5">
      <c r="A36" s="290" t="s">
        <v>353</v>
      </c>
      <c r="B36" s="290"/>
      <c r="C36" s="290"/>
      <c r="D36" s="290"/>
      <c r="E36" s="290"/>
      <c r="F36" s="290"/>
      <c r="G36" s="135"/>
      <c r="H36" s="135"/>
      <c r="I36" s="135"/>
      <c r="J36" s="135"/>
      <c r="K36" s="135"/>
      <c r="L36" s="135"/>
      <c r="M36" s="135"/>
    </row>
    <row r="37" spans="1:13" ht="16.5">
      <c r="A37" s="295" t="s">
        <v>354</v>
      </c>
      <c r="B37" s="295"/>
      <c r="C37" s="295"/>
      <c r="D37" s="295"/>
      <c r="E37" s="295"/>
      <c r="F37" s="295"/>
      <c r="G37" s="295"/>
      <c r="H37" s="105"/>
      <c r="I37" s="105"/>
      <c r="J37" s="105"/>
      <c r="K37" s="105"/>
      <c r="L37" s="105"/>
      <c r="M37" s="105"/>
    </row>
    <row r="38" spans="1:13" ht="16.5">
      <c r="A38" s="296" t="s">
        <v>355</v>
      </c>
      <c r="B38" s="296"/>
      <c r="C38" s="296"/>
      <c r="D38" s="296"/>
      <c r="E38" s="155"/>
      <c r="F38" s="155"/>
      <c r="G38" s="105"/>
      <c r="H38" s="105"/>
      <c r="I38" s="105"/>
      <c r="J38" s="105"/>
      <c r="K38" s="105"/>
      <c r="L38" s="105"/>
      <c r="M38" s="105"/>
    </row>
    <row r="39" spans="1:13" ht="16.5">
      <c r="A39" s="105"/>
      <c r="B39" s="105"/>
      <c r="C39" s="137" t="s">
        <v>356</v>
      </c>
      <c r="D39" s="105"/>
      <c r="E39" s="105"/>
      <c r="F39" s="105"/>
      <c r="G39" s="105"/>
      <c r="H39" s="105"/>
      <c r="I39" s="105"/>
      <c r="J39" s="137" t="s">
        <v>357</v>
      </c>
      <c r="K39" s="105"/>
      <c r="L39" s="105"/>
      <c r="M39" s="105"/>
    </row>
  </sheetData>
  <mergeCells count="12">
    <mergeCell ref="A36:F36"/>
    <mergeCell ref="A37:G37"/>
    <mergeCell ref="A38:D38"/>
    <mergeCell ref="C8:E8"/>
    <mergeCell ref="H8:I8"/>
    <mergeCell ref="J8:M8"/>
    <mergeCell ref="C9:D9"/>
    <mergeCell ref="K9:L9"/>
    <mergeCell ref="B5:D5"/>
    <mergeCell ref="G5:M5"/>
    <mergeCell ref="H6:L6"/>
    <mergeCell ref="F7:G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6.5"/>
  <cols>
    <col min="1" max="16384" width="10.625" style="0" customWidth="1"/>
  </cols>
  <sheetData>
    <row r="1" spans="1:9" ht="16.5">
      <c r="A1" s="1"/>
      <c r="B1" s="1"/>
      <c r="C1" s="1"/>
      <c r="D1" s="1"/>
      <c r="E1" s="1"/>
      <c r="F1" s="1"/>
      <c r="G1" s="2"/>
      <c r="H1" s="1"/>
      <c r="I1" s="1"/>
    </row>
    <row r="2" ht="16.5">
      <c r="A2" t="s">
        <v>56</v>
      </c>
    </row>
    <row r="4" spans="1:13" ht="16.5">
      <c r="A4" s="298" t="s">
        <v>358</v>
      </c>
      <c r="B4" s="298"/>
      <c r="C4" s="298"/>
      <c r="D4" s="298"/>
      <c r="E4" s="298"/>
      <c r="F4" s="298"/>
      <c r="G4" s="245" t="s">
        <v>359</v>
      </c>
      <c r="H4" s="245"/>
      <c r="I4" s="245"/>
      <c r="J4" s="245"/>
      <c r="K4" s="245"/>
      <c r="L4" s="245"/>
      <c r="M4" s="245"/>
    </row>
    <row r="5" spans="1:13" ht="16.5">
      <c r="A5" s="6"/>
      <c r="B5" s="6"/>
      <c r="C5" s="6"/>
      <c r="D5" s="6"/>
      <c r="E5" s="6"/>
      <c r="F5" s="6" t="s">
        <v>360</v>
      </c>
      <c r="G5" s="6"/>
      <c r="H5" s="6"/>
      <c r="I5" s="6"/>
      <c r="J5" s="24"/>
      <c r="K5" s="6"/>
      <c r="L5" s="6"/>
      <c r="M5" s="131" t="s">
        <v>361</v>
      </c>
    </row>
    <row r="6" spans="1:13" ht="16.5">
      <c r="A6" s="119" t="s">
        <v>329</v>
      </c>
      <c r="B6" s="119" t="s">
        <v>337</v>
      </c>
      <c r="C6" s="119" t="s">
        <v>362</v>
      </c>
      <c r="D6" s="119" t="s">
        <v>363</v>
      </c>
      <c r="E6" s="119" t="s">
        <v>364</v>
      </c>
      <c r="F6" s="119" t="s">
        <v>365</v>
      </c>
      <c r="G6" s="119" t="s">
        <v>366</v>
      </c>
      <c r="H6" s="119" t="s">
        <v>367</v>
      </c>
      <c r="I6" s="119" t="s">
        <v>368</v>
      </c>
      <c r="J6" s="119" t="s">
        <v>369</v>
      </c>
      <c r="K6" s="119" t="s">
        <v>370</v>
      </c>
      <c r="L6" s="119" t="s">
        <v>371</v>
      </c>
      <c r="M6" s="15" t="s">
        <v>372</v>
      </c>
    </row>
    <row r="7" spans="1:13" ht="21.75">
      <c r="A7" s="156" t="s">
        <v>373</v>
      </c>
      <c r="B7" s="156" t="s">
        <v>173</v>
      </c>
      <c r="C7" s="156" t="s">
        <v>374</v>
      </c>
      <c r="D7" s="156" t="s">
        <v>375</v>
      </c>
      <c r="E7" s="156" t="s">
        <v>375</v>
      </c>
      <c r="F7" s="156" t="s">
        <v>375</v>
      </c>
      <c r="G7" s="156" t="s">
        <v>375</v>
      </c>
      <c r="H7" s="156" t="s">
        <v>375</v>
      </c>
      <c r="I7" s="156" t="s">
        <v>375</v>
      </c>
      <c r="J7" s="156" t="s">
        <v>375</v>
      </c>
      <c r="K7" s="156" t="s">
        <v>375</v>
      </c>
      <c r="L7" s="157" t="s">
        <v>376</v>
      </c>
      <c r="M7" s="158" t="s">
        <v>377</v>
      </c>
    </row>
    <row r="8" spans="1:13" ht="16.5">
      <c r="A8" s="14" t="s">
        <v>28</v>
      </c>
      <c r="B8" s="74">
        <f aca="true" t="shared" si="0" ref="B8:B15">C8+D8+E8+F8+G8+H8+I8+J8+K8+L8</f>
        <v>12304</v>
      </c>
      <c r="C8" s="74">
        <v>6156</v>
      </c>
      <c r="D8" s="74">
        <v>2528</v>
      </c>
      <c r="E8" s="74">
        <v>1153</v>
      </c>
      <c r="F8" s="74">
        <v>721</v>
      </c>
      <c r="G8" s="74">
        <v>500</v>
      </c>
      <c r="H8" s="74">
        <v>352</v>
      </c>
      <c r="I8" s="74">
        <v>239</v>
      </c>
      <c r="J8" s="74">
        <v>161</v>
      </c>
      <c r="K8" s="74">
        <v>8</v>
      </c>
      <c r="L8" s="74">
        <v>486</v>
      </c>
      <c r="M8" s="159">
        <v>41.6</v>
      </c>
    </row>
    <row r="9" spans="1:13" ht="16.5">
      <c r="A9" s="14" t="s">
        <v>29</v>
      </c>
      <c r="B9" s="74">
        <f t="shared" si="0"/>
        <v>13160</v>
      </c>
      <c r="C9" s="74">
        <v>6772</v>
      </c>
      <c r="D9" s="74">
        <v>2811</v>
      </c>
      <c r="E9" s="74">
        <v>1256</v>
      </c>
      <c r="F9" s="74">
        <v>718</v>
      </c>
      <c r="G9" s="74">
        <v>477</v>
      </c>
      <c r="H9" s="74">
        <v>322</v>
      </c>
      <c r="I9" s="74">
        <v>227</v>
      </c>
      <c r="J9" s="74">
        <v>119</v>
      </c>
      <c r="K9" s="74">
        <v>6</v>
      </c>
      <c r="L9" s="74">
        <v>452</v>
      </c>
      <c r="M9" s="159">
        <v>39</v>
      </c>
    </row>
    <row r="10" spans="1:13" ht="16.5">
      <c r="A10" s="14" t="s">
        <v>30</v>
      </c>
      <c r="B10" s="74">
        <f t="shared" si="0"/>
        <v>13262</v>
      </c>
      <c r="C10" s="74">
        <v>7208</v>
      </c>
      <c r="D10" s="74">
        <v>2702</v>
      </c>
      <c r="E10" s="74">
        <v>1254</v>
      </c>
      <c r="F10" s="74">
        <v>670</v>
      </c>
      <c r="G10" s="74">
        <v>455</v>
      </c>
      <c r="H10" s="74">
        <v>273</v>
      </c>
      <c r="I10" s="74">
        <v>182</v>
      </c>
      <c r="J10" s="74">
        <v>117</v>
      </c>
      <c r="K10" s="74">
        <v>2</v>
      </c>
      <c r="L10" s="74">
        <v>399</v>
      </c>
      <c r="M10" s="159">
        <v>37.2</v>
      </c>
    </row>
    <row r="11" spans="1:13" ht="16.5">
      <c r="A11" s="14" t="s">
        <v>31</v>
      </c>
      <c r="B11" s="74">
        <f t="shared" si="0"/>
        <v>14448</v>
      </c>
      <c r="C11" s="74">
        <v>7900</v>
      </c>
      <c r="D11" s="74">
        <v>2847</v>
      </c>
      <c r="E11" s="74">
        <v>1274</v>
      </c>
      <c r="F11" s="74">
        <v>817</v>
      </c>
      <c r="G11" s="74">
        <v>530</v>
      </c>
      <c r="H11" s="74">
        <v>309</v>
      </c>
      <c r="I11" s="74">
        <v>200</v>
      </c>
      <c r="J11" s="74">
        <v>117</v>
      </c>
      <c r="K11" s="74">
        <v>6</v>
      </c>
      <c r="L11" s="74">
        <v>448</v>
      </c>
      <c r="M11" s="159">
        <v>37.2</v>
      </c>
    </row>
    <row r="12" spans="1:13" ht="16.5">
      <c r="A12" s="14" t="s">
        <v>32</v>
      </c>
      <c r="B12" s="74">
        <f t="shared" si="0"/>
        <v>15028</v>
      </c>
      <c r="C12" s="74">
        <v>8374</v>
      </c>
      <c r="D12" s="74">
        <v>3176</v>
      </c>
      <c r="E12" s="74">
        <v>1313</v>
      </c>
      <c r="F12" s="74">
        <v>777</v>
      </c>
      <c r="G12" s="74">
        <v>434</v>
      </c>
      <c r="H12" s="74">
        <v>262</v>
      </c>
      <c r="I12" s="74">
        <v>181</v>
      </c>
      <c r="J12" s="74">
        <v>109</v>
      </c>
      <c r="K12" s="74">
        <v>5</v>
      </c>
      <c r="L12" s="74">
        <v>397</v>
      </c>
      <c r="M12" s="159">
        <v>34.25</v>
      </c>
    </row>
    <row r="13" spans="1:13" ht="16.5">
      <c r="A13" s="14" t="s">
        <v>33</v>
      </c>
      <c r="B13" s="74">
        <f t="shared" si="0"/>
        <v>15238</v>
      </c>
      <c r="C13" s="74">
        <v>8590</v>
      </c>
      <c r="D13" s="74">
        <v>3030</v>
      </c>
      <c r="E13" s="74">
        <v>1376</v>
      </c>
      <c r="F13" s="74">
        <v>809</v>
      </c>
      <c r="G13" s="74">
        <v>495</v>
      </c>
      <c r="H13" s="74">
        <v>273</v>
      </c>
      <c r="I13" s="74">
        <v>190</v>
      </c>
      <c r="J13" s="74">
        <v>108</v>
      </c>
      <c r="K13" s="74">
        <v>4</v>
      </c>
      <c r="L13" s="74">
        <v>363</v>
      </c>
      <c r="M13" s="159">
        <v>34.18</v>
      </c>
    </row>
    <row r="14" spans="1:13" ht="16.5">
      <c r="A14" s="14" t="s">
        <v>34</v>
      </c>
      <c r="B14" s="74">
        <f t="shared" si="0"/>
        <v>15264</v>
      </c>
      <c r="C14" s="74">
        <v>8753</v>
      </c>
      <c r="D14" s="74">
        <v>2877</v>
      </c>
      <c r="E14" s="74">
        <v>1406</v>
      </c>
      <c r="F14" s="74">
        <v>803</v>
      </c>
      <c r="G14" s="74">
        <v>439</v>
      </c>
      <c r="H14" s="74">
        <v>290</v>
      </c>
      <c r="I14" s="74">
        <v>197</v>
      </c>
      <c r="J14" s="74">
        <v>130</v>
      </c>
      <c r="K14" s="74">
        <v>7</v>
      </c>
      <c r="L14" s="74">
        <v>362</v>
      </c>
      <c r="M14" s="159">
        <v>34.6</v>
      </c>
    </row>
    <row r="15" spans="1:13" ht="16.5">
      <c r="A15" s="14" t="s">
        <v>35</v>
      </c>
      <c r="B15" s="74">
        <f t="shared" si="0"/>
        <v>15528</v>
      </c>
      <c r="C15" s="74">
        <v>9480</v>
      </c>
      <c r="D15" s="74">
        <v>2678</v>
      </c>
      <c r="E15" s="74">
        <v>1308</v>
      </c>
      <c r="F15" s="74">
        <v>771</v>
      </c>
      <c r="G15" s="74">
        <v>414</v>
      </c>
      <c r="H15" s="74">
        <v>234</v>
      </c>
      <c r="I15" s="74">
        <v>157</v>
      </c>
      <c r="J15" s="74">
        <v>115</v>
      </c>
      <c r="K15" s="74">
        <v>6</v>
      </c>
      <c r="L15" s="74">
        <v>365</v>
      </c>
      <c r="M15" s="159">
        <v>29.2</v>
      </c>
    </row>
    <row r="16" spans="1:13" ht="16.5">
      <c r="A16" s="14" t="s">
        <v>36</v>
      </c>
      <c r="B16" s="74">
        <f>SUM(C16:L16)</f>
        <v>15834</v>
      </c>
      <c r="C16" s="74">
        <v>9555</v>
      </c>
      <c r="D16" s="74">
        <v>2986</v>
      </c>
      <c r="E16" s="74">
        <v>1330</v>
      </c>
      <c r="F16" s="74">
        <v>767</v>
      </c>
      <c r="G16" s="74">
        <v>360</v>
      </c>
      <c r="H16" s="74">
        <v>211</v>
      </c>
      <c r="I16" s="74">
        <v>145</v>
      </c>
      <c r="J16" s="74">
        <v>96</v>
      </c>
      <c r="K16" s="74">
        <v>4</v>
      </c>
      <c r="L16" s="74">
        <v>380</v>
      </c>
      <c r="M16" s="159">
        <v>31.4</v>
      </c>
    </row>
    <row r="17" spans="1:13" ht="16.5">
      <c r="A17" s="14" t="s">
        <v>37</v>
      </c>
      <c r="B17" s="74">
        <v>17528</v>
      </c>
      <c r="C17" s="74">
        <v>11229</v>
      </c>
      <c r="D17" s="74">
        <v>3288</v>
      </c>
      <c r="E17" s="74">
        <v>1123</v>
      </c>
      <c r="F17" s="74">
        <v>615</v>
      </c>
      <c r="G17" s="74">
        <v>516</v>
      </c>
      <c r="H17" s="74">
        <v>298</v>
      </c>
      <c r="I17" s="74">
        <v>133</v>
      </c>
      <c r="J17" s="74">
        <v>84</v>
      </c>
      <c r="K17" s="74">
        <v>29</v>
      </c>
      <c r="L17" s="74">
        <v>213</v>
      </c>
      <c r="M17" s="159">
        <v>27.9</v>
      </c>
    </row>
    <row r="18" spans="1:13" ht="16.5">
      <c r="A18" s="14" t="s">
        <v>38</v>
      </c>
      <c r="B18" s="74">
        <f aca="true" t="shared" si="1" ref="B18:B30">SUM(C18:L18)</f>
        <v>18438</v>
      </c>
      <c r="C18" s="74">
        <f aca="true" t="shared" si="2" ref="C18:L18">SUM(C19:C30)</f>
        <v>11793</v>
      </c>
      <c r="D18" s="74">
        <f t="shared" si="2"/>
        <v>3463</v>
      </c>
      <c r="E18" s="74">
        <f t="shared" si="2"/>
        <v>898</v>
      </c>
      <c r="F18" s="74">
        <f t="shared" si="2"/>
        <v>481</v>
      </c>
      <c r="G18" s="74">
        <f t="shared" si="2"/>
        <v>686</v>
      </c>
      <c r="H18" s="74">
        <f t="shared" si="2"/>
        <v>383</v>
      </c>
      <c r="I18" s="74">
        <f t="shared" si="2"/>
        <v>251</v>
      </c>
      <c r="J18" s="74">
        <f t="shared" si="2"/>
        <v>148</v>
      </c>
      <c r="K18" s="74">
        <f t="shared" si="2"/>
        <v>66</v>
      </c>
      <c r="L18" s="74">
        <f t="shared" si="2"/>
        <v>269</v>
      </c>
      <c r="M18" s="159">
        <f>SUM(M19:M30)/12</f>
        <v>30.872500000000002</v>
      </c>
    </row>
    <row r="19" spans="1:13" ht="16.5">
      <c r="A19" s="78" t="s">
        <v>91</v>
      </c>
      <c r="B19" s="74">
        <f t="shared" si="1"/>
        <v>1453</v>
      </c>
      <c r="C19" s="74">
        <v>927</v>
      </c>
      <c r="D19" s="74">
        <v>270</v>
      </c>
      <c r="E19" s="74">
        <v>79</v>
      </c>
      <c r="F19" s="74">
        <v>36</v>
      </c>
      <c r="G19" s="74">
        <v>56</v>
      </c>
      <c r="H19" s="74">
        <v>32</v>
      </c>
      <c r="I19" s="74">
        <v>14</v>
      </c>
      <c r="J19" s="74">
        <v>10</v>
      </c>
      <c r="K19" s="74">
        <v>3</v>
      </c>
      <c r="L19" s="74">
        <v>26</v>
      </c>
      <c r="M19" s="159">
        <v>30.87</v>
      </c>
    </row>
    <row r="20" spans="1:13" ht="16.5">
      <c r="A20" s="78" t="s">
        <v>93</v>
      </c>
      <c r="B20" s="74">
        <f t="shared" si="1"/>
        <v>1476</v>
      </c>
      <c r="C20" s="74">
        <v>938</v>
      </c>
      <c r="D20" s="74">
        <v>322</v>
      </c>
      <c r="E20" s="74">
        <v>62</v>
      </c>
      <c r="F20" s="74">
        <v>42</v>
      </c>
      <c r="G20" s="74">
        <v>46</v>
      </c>
      <c r="H20" s="74">
        <v>24</v>
      </c>
      <c r="I20" s="74">
        <v>16</v>
      </c>
      <c r="J20" s="74">
        <v>10</v>
      </c>
      <c r="K20" s="74">
        <v>4</v>
      </c>
      <c r="L20" s="74">
        <v>12</v>
      </c>
      <c r="M20" s="159">
        <v>27.68</v>
      </c>
    </row>
    <row r="21" spans="1:13" ht="16.5">
      <c r="A21" s="78" t="s">
        <v>94</v>
      </c>
      <c r="B21" s="74">
        <f t="shared" si="1"/>
        <v>1602</v>
      </c>
      <c r="C21" s="74">
        <v>1025</v>
      </c>
      <c r="D21" s="74">
        <v>313</v>
      </c>
      <c r="E21" s="74">
        <v>75</v>
      </c>
      <c r="F21" s="74">
        <v>53</v>
      </c>
      <c r="G21" s="74">
        <v>57</v>
      </c>
      <c r="H21" s="74">
        <v>37</v>
      </c>
      <c r="I21" s="74">
        <v>15</v>
      </c>
      <c r="J21" s="74">
        <v>10</v>
      </c>
      <c r="K21" s="74">
        <v>5</v>
      </c>
      <c r="L21" s="74">
        <v>12</v>
      </c>
      <c r="M21" s="159">
        <v>28.57</v>
      </c>
    </row>
    <row r="22" spans="1:13" ht="16.5">
      <c r="A22" s="78" t="s">
        <v>95</v>
      </c>
      <c r="B22" s="74">
        <f t="shared" si="1"/>
        <v>1573</v>
      </c>
      <c r="C22" s="74">
        <v>1013</v>
      </c>
      <c r="D22" s="74">
        <v>304</v>
      </c>
      <c r="E22" s="74">
        <v>70</v>
      </c>
      <c r="F22" s="74">
        <v>37</v>
      </c>
      <c r="G22" s="74">
        <v>57</v>
      </c>
      <c r="H22" s="74">
        <v>40</v>
      </c>
      <c r="I22" s="74">
        <v>18</v>
      </c>
      <c r="J22" s="74">
        <v>12</v>
      </c>
      <c r="K22" s="74">
        <v>1</v>
      </c>
      <c r="L22" s="74">
        <v>21</v>
      </c>
      <c r="M22" s="159">
        <v>29.96</v>
      </c>
    </row>
    <row r="23" spans="1:13" ht="16.5">
      <c r="A23" s="78" t="s">
        <v>96</v>
      </c>
      <c r="B23" s="74">
        <f t="shared" si="1"/>
        <v>1521</v>
      </c>
      <c r="C23" s="74">
        <v>894</v>
      </c>
      <c r="D23" s="74">
        <v>344</v>
      </c>
      <c r="E23" s="74">
        <v>101</v>
      </c>
      <c r="F23" s="74">
        <v>45</v>
      </c>
      <c r="G23" s="74">
        <v>52</v>
      </c>
      <c r="H23" s="74">
        <v>26</v>
      </c>
      <c r="I23" s="74">
        <v>26</v>
      </c>
      <c r="J23" s="74">
        <v>8</v>
      </c>
      <c r="K23" s="74">
        <v>4</v>
      </c>
      <c r="L23" s="74">
        <v>21</v>
      </c>
      <c r="M23" s="159">
        <v>29.13</v>
      </c>
    </row>
    <row r="24" spans="1:13" ht="16.5">
      <c r="A24" s="78" t="s">
        <v>97</v>
      </c>
      <c r="B24" s="74">
        <f t="shared" si="1"/>
        <v>1524</v>
      </c>
      <c r="C24" s="74">
        <v>1008</v>
      </c>
      <c r="D24" s="74">
        <v>266</v>
      </c>
      <c r="E24" s="74">
        <v>65</v>
      </c>
      <c r="F24" s="74">
        <v>39</v>
      </c>
      <c r="G24" s="74">
        <v>47</v>
      </c>
      <c r="H24" s="74">
        <v>39</v>
      </c>
      <c r="I24" s="74">
        <v>21</v>
      </c>
      <c r="J24" s="74">
        <v>14</v>
      </c>
      <c r="K24" s="74">
        <v>8</v>
      </c>
      <c r="L24" s="74">
        <v>17</v>
      </c>
      <c r="M24" s="159">
        <v>31.39</v>
      </c>
    </row>
    <row r="25" spans="1:13" ht="16.5">
      <c r="A25" s="78" t="s">
        <v>98</v>
      </c>
      <c r="B25" s="74">
        <f t="shared" si="1"/>
        <v>1557</v>
      </c>
      <c r="C25" s="74">
        <v>1011</v>
      </c>
      <c r="D25" s="74">
        <v>261</v>
      </c>
      <c r="E25" s="74">
        <v>57</v>
      </c>
      <c r="F25" s="74">
        <v>34</v>
      </c>
      <c r="G25" s="74">
        <v>66</v>
      </c>
      <c r="H25" s="74">
        <v>36</v>
      </c>
      <c r="I25" s="74">
        <v>30</v>
      </c>
      <c r="J25" s="74">
        <v>14</v>
      </c>
      <c r="K25" s="74">
        <v>18</v>
      </c>
      <c r="L25" s="74">
        <v>30</v>
      </c>
      <c r="M25" s="159">
        <v>33.69</v>
      </c>
    </row>
    <row r="26" spans="1:13" ht="16.5">
      <c r="A26" s="78" t="s">
        <v>99</v>
      </c>
      <c r="B26" s="74">
        <f t="shared" si="1"/>
        <v>1564</v>
      </c>
      <c r="C26" s="74">
        <v>1013</v>
      </c>
      <c r="D26" s="74">
        <v>257</v>
      </c>
      <c r="E26" s="74">
        <v>69</v>
      </c>
      <c r="F26" s="74">
        <v>45</v>
      </c>
      <c r="G26" s="74">
        <v>65</v>
      </c>
      <c r="H26" s="74">
        <v>36</v>
      </c>
      <c r="I26" s="74">
        <v>27</v>
      </c>
      <c r="J26" s="74">
        <v>15</v>
      </c>
      <c r="K26" s="74">
        <v>4</v>
      </c>
      <c r="L26" s="74">
        <v>33</v>
      </c>
      <c r="M26" s="159">
        <v>33.08</v>
      </c>
    </row>
    <row r="27" spans="1:13" ht="16.5">
      <c r="A27" s="78" t="s">
        <v>100</v>
      </c>
      <c r="B27" s="74">
        <f t="shared" si="1"/>
        <v>1556</v>
      </c>
      <c r="C27" s="74">
        <v>1052</v>
      </c>
      <c r="D27" s="74">
        <v>231</v>
      </c>
      <c r="E27" s="74">
        <v>74</v>
      </c>
      <c r="F27" s="74">
        <v>32</v>
      </c>
      <c r="G27" s="74">
        <v>62</v>
      </c>
      <c r="H27" s="74">
        <v>31</v>
      </c>
      <c r="I27" s="74">
        <v>23</v>
      </c>
      <c r="J27" s="74">
        <v>18</v>
      </c>
      <c r="K27" s="74">
        <v>3</v>
      </c>
      <c r="L27" s="74">
        <v>30</v>
      </c>
      <c r="M27" s="159">
        <v>32.22</v>
      </c>
    </row>
    <row r="28" spans="1:13" ht="16.5">
      <c r="A28" s="78" t="s">
        <v>101</v>
      </c>
      <c r="B28" s="74">
        <f t="shared" si="1"/>
        <v>1605</v>
      </c>
      <c r="C28" s="74">
        <v>1036</v>
      </c>
      <c r="D28" s="74">
        <v>295</v>
      </c>
      <c r="E28" s="74">
        <v>81</v>
      </c>
      <c r="F28" s="74">
        <v>33</v>
      </c>
      <c r="G28" s="74">
        <v>63</v>
      </c>
      <c r="H28" s="74">
        <v>30</v>
      </c>
      <c r="I28" s="74">
        <v>23</v>
      </c>
      <c r="J28" s="74">
        <v>17</v>
      </c>
      <c r="K28" s="74">
        <v>5</v>
      </c>
      <c r="L28" s="74">
        <v>22</v>
      </c>
      <c r="M28" s="159">
        <v>30.65</v>
      </c>
    </row>
    <row r="29" spans="1:13" ht="16.5">
      <c r="A29" s="78" t="s">
        <v>102</v>
      </c>
      <c r="B29" s="74">
        <f t="shared" si="1"/>
        <v>1518</v>
      </c>
      <c r="C29" s="74">
        <v>950</v>
      </c>
      <c r="D29" s="74">
        <v>297</v>
      </c>
      <c r="E29" s="74">
        <v>79</v>
      </c>
      <c r="F29" s="74">
        <v>39</v>
      </c>
      <c r="G29" s="74">
        <v>67</v>
      </c>
      <c r="H29" s="74">
        <v>32</v>
      </c>
      <c r="I29" s="74">
        <v>21</v>
      </c>
      <c r="J29" s="74">
        <v>10</v>
      </c>
      <c r="K29" s="74">
        <v>4</v>
      </c>
      <c r="L29" s="74">
        <v>19</v>
      </c>
      <c r="M29" s="159">
        <v>30.79</v>
      </c>
    </row>
    <row r="30" spans="1:13" ht="16.5">
      <c r="A30" s="80" t="s">
        <v>103</v>
      </c>
      <c r="B30" s="81">
        <f t="shared" si="1"/>
        <v>1489</v>
      </c>
      <c r="C30" s="81">
        <v>926</v>
      </c>
      <c r="D30" s="81">
        <v>303</v>
      </c>
      <c r="E30" s="81">
        <v>86</v>
      </c>
      <c r="F30" s="81">
        <v>46</v>
      </c>
      <c r="G30" s="81">
        <v>48</v>
      </c>
      <c r="H30" s="81">
        <v>20</v>
      </c>
      <c r="I30" s="81">
        <v>17</v>
      </c>
      <c r="J30" s="81">
        <v>10</v>
      </c>
      <c r="K30" s="81">
        <v>7</v>
      </c>
      <c r="L30" s="81">
        <v>26</v>
      </c>
      <c r="M30" s="160">
        <v>32.44</v>
      </c>
    </row>
    <row r="31" spans="1:13" ht="16.5">
      <c r="A31" s="191" t="s">
        <v>378</v>
      </c>
      <c r="B31" s="191"/>
      <c r="C31" s="191"/>
      <c r="D31" s="191"/>
      <c r="E31" s="6"/>
      <c r="F31" s="6"/>
      <c r="G31" s="6"/>
      <c r="H31" s="6"/>
      <c r="I31" s="6"/>
      <c r="J31" s="6"/>
      <c r="K31" s="6"/>
      <c r="L31" s="6"/>
      <c r="M31" s="6"/>
    </row>
    <row r="32" spans="1:13" ht="16.5">
      <c r="A32" s="6"/>
      <c r="B32" s="6"/>
      <c r="C32" s="6"/>
      <c r="D32" s="122" t="s">
        <v>379</v>
      </c>
      <c r="E32" s="6"/>
      <c r="F32" s="6"/>
      <c r="G32" s="6"/>
      <c r="H32" s="6"/>
      <c r="I32" s="6"/>
      <c r="J32" s="25" t="s">
        <v>380</v>
      </c>
      <c r="K32" s="6"/>
      <c r="L32" s="6"/>
      <c r="M32" s="6"/>
    </row>
  </sheetData>
  <mergeCells count="3">
    <mergeCell ref="A4:F4"/>
    <mergeCell ref="G4:M4"/>
    <mergeCell ref="A31:D3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K2" sqref="K2"/>
    </sheetView>
  </sheetViews>
  <sheetFormatPr defaultColWidth="9.00390625" defaultRowHeight="16.5"/>
  <cols>
    <col min="1" max="16384" width="10.625" style="0" customWidth="1"/>
  </cols>
  <sheetData>
    <row r="1" spans="1:9" ht="16.5">
      <c r="A1" s="1"/>
      <c r="B1" s="1"/>
      <c r="C1" s="1"/>
      <c r="D1" s="1"/>
      <c r="E1" s="1"/>
      <c r="F1" s="1"/>
      <c r="G1" s="2"/>
      <c r="H1" s="1"/>
      <c r="I1" s="1"/>
    </row>
    <row r="2" ht="16.5">
      <c r="A2" t="s">
        <v>56</v>
      </c>
    </row>
    <row r="5" spans="1:14" ht="16.5">
      <c r="A5" s="3"/>
      <c r="B5" s="3"/>
      <c r="C5" s="244" t="s">
        <v>381</v>
      </c>
      <c r="D5" s="244"/>
      <c r="E5" s="244"/>
      <c r="F5" s="3"/>
      <c r="G5" s="3"/>
      <c r="H5" s="3"/>
      <c r="I5" s="299" t="s">
        <v>382</v>
      </c>
      <c r="J5" s="299"/>
      <c r="K5" s="299"/>
      <c r="L5" s="299"/>
      <c r="M5" s="3"/>
      <c r="N5" s="121"/>
    </row>
    <row r="6" spans="1:14" ht="16.5">
      <c r="A6" s="3"/>
      <c r="B6" s="3"/>
      <c r="C6" s="3"/>
      <c r="D6" s="3"/>
      <c r="E6" s="3"/>
      <c r="F6" s="3"/>
      <c r="G6" s="3"/>
      <c r="H6" s="3"/>
      <c r="I6" s="299" t="s">
        <v>383</v>
      </c>
      <c r="J6" s="299"/>
      <c r="K6" s="299"/>
      <c r="L6" s="3"/>
      <c r="M6" s="3"/>
      <c r="N6" s="53"/>
    </row>
    <row r="7" spans="1:14" ht="16.5">
      <c r="A7" s="6"/>
      <c r="B7" s="6"/>
      <c r="C7" s="6"/>
      <c r="D7" s="6"/>
      <c r="E7" s="6"/>
      <c r="F7" s="220" t="s">
        <v>384</v>
      </c>
      <c r="G7" s="117" t="s">
        <v>385</v>
      </c>
      <c r="H7" s="6"/>
      <c r="I7" s="6"/>
      <c r="J7" s="6"/>
      <c r="K7" s="6"/>
      <c r="L7" s="220" t="s">
        <v>386</v>
      </c>
      <c r="M7" s="117" t="s">
        <v>387</v>
      </c>
      <c r="N7" s="53"/>
    </row>
    <row r="8" spans="1:14" ht="16.5">
      <c r="A8" s="6"/>
      <c r="B8" s="6"/>
      <c r="C8" s="6"/>
      <c r="D8" s="6"/>
      <c r="E8" s="6"/>
      <c r="F8" s="221"/>
      <c r="G8" s="117" t="s">
        <v>388</v>
      </c>
      <c r="H8" s="6"/>
      <c r="I8" s="6"/>
      <c r="J8" s="118"/>
      <c r="K8" s="118"/>
      <c r="L8" s="221"/>
      <c r="M8" s="161" t="s">
        <v>389</v>
      </c>
      <c r="N8" s="53"/>
    </row>
    <row r="9" spans="1:14" ht="16.5">
      <c r="A9" s="13"/>
      <c r="B9" s="271" t="s">
        <v>390</v>
      </c>
      <c r="C9" s="272"/>
      <c r="D9" s="272"/>
      <c r="E9" s="273"/>
      <c r="F9" s="300" t="s">
        <v>391</v>
      </c>
      <c r="G9" s="301"/>
      <c r="H9" s="272" t="s">
        <v>392</v>
      </c>
      <c r="I9" s="273"/>
      <c r="J9" s="280" t="s">
        <v>393</v>
      </c>
      <c r="K9" s="272"/>
      <c r="L9" s="272"/>
      <c r="M9" s="272"/>
      <c r="N9" s="53"/>
    </row>
    <row r="10" spans="1:14" ht="16.5">
      <c r="A10" s="120" t="s">
        <v>17</v>
      </c>
      <c r="B10" s="302" t="s">
        <v>394</v>
      </c>
      <c r="C10" s="303"/>
      <c r="D10" s="303"/>
      <c r="E10" s="304"/>
      <c r="F10" s="305" t="s">
        <v>395</v>
      </c>
      <c r="G10" s="306"/>
      <c r="H10" s="263" t="s">
        <v>396</v>
      </c>
      <c r="I10" s="264"/>
      <c r="J10" s="162"/>
      <c r="K10" s="163" t="s">
        <v>397</v>
      </c>
      <c r="L10" s="164" t="s">
        <v>398</v>
      </c>
      <c r="M10" s="162"/>
      <c r="N10" s="53"/>
    </row>
    <row r="11" spans="1:14" ht="16.5">
      <c r="A11" s="165"/>
      <c r="B11" s="271" t="s">
        <v>399</v>
      </c>
      <c r="C11" s="273"/>
      <c r="D11" s="280" t="s">
        <v>400</v>
      </c>
      <c r="E11" s="273"/>
      <c r="F11" s="280" t="s">
        <v>399</v>
      </c>
      <c r="G11" s="273"/>
      <c r="H11" s="280" t="s">
        <v>400</v>
      </c>
      <c r="I11" s="273"/>
      <c r="J11" s="280" t="s">
        <v>399</v>
      </c>
      <c r="K11" s="273"/>
      <c r="L11" s="280" t="s">
        <v>400</v>
      </c>
      <c r="M11" s="272"/>
      <c r="N11" s="53"/>
    </row>
    <row r="12" spans="1:14" ht="16.5">
      <c r="A12" s="112"/>
      <c r="B12" s="302" t="s">
        <v>20</v>
      </c>
      <c r="C12" s="304"/>
      <c r="D12" s="308" t="s">
        <v>21</v>
      </c>
      <c r="E12" s="304"/>
      <c r="F12" s="308" t="s">
        <v>20</v>
      </c>
      <c r="G12" s="304"/>
      <c r="H12" s="308" t="s">
        <v>21</v>
      </c>
      <c r="I12" s="304"/>
      <c r="J12" s="308" t="s">
        <v>20</v>
      </c>
      <c r="K12" s="304"/>
      <c r="L12" s="308" t="s">
        <v>21</v>
      </c>
      <c r="M12" s="303"/>
      <c r="N12" s="53"/>
    </row>
    <row r="13" spans="1:14" ht="16.5">
      <c r="A13" s="14" t="s">
        <v>22</v>
      </c>
      <c r="B13" s="14" t="s">
        <v>217</v>
      </c>
      <c r="C13" s="14" t="s">
        <v>401</v>
      </c>
      <c r="D13" s="14" t="s">
        <v>217</v>
      </c>
      <c r="E13" s="14" t="s">
        <v>401</v>
      </c>
      <c r="F13" s="14" t="s">
        <v>217</v>
      </c>
      <c r="G13" s="14" t="s">
        <v>401</v>
      </c>
      <c r="H13" s="14" t="s">
        <v>217</v>
      </c>
      <c r="I13" s="14" t="s">
        <v>401</v>
      </c>
      <c r="J13" s="14" t="s">
        <v>217</v>
      </c>
      <c r="K13" s="14" t="s">
        <v>401</v>
      </c>
      <c r="L13" s="14" t="s">
        <v>217</v>
      </c>
      <c r="M13" s="17" t="s">
        <v>401</v>
      </c>
      <c r="N13" s="53"/>
    </row>
    <row r="14" spans="1:14" ht="16.5">
      <c r="A14" s="166"/>
      <c r="B14" s="167" t="s">
        <v>26</v>
      </c>
      <c r="C14" s="167" t="s">
        <v>27</v>
      </c>
      <c r="D14" s="167" t="s">
        <v>26</v>
      </c>
      <c r="E14" s="167" t="s">
        <v>27</v>
      </c>
      <c r="F14" s="167" t="s">
        <v>26</v>
      </c>
      <c r="G14" s="167" t="s">
        <v>27</v>
      </c>
      <c r="H14" s="167" t="s">
        <v>26</v>
      </c>
      <c r="I14" s="167" t="s">
        <v>27</v>
      </c>
      <c r="J14" s="167" t="s">
        <v>26</v>
      </c>
      <c r="K14" s="167" t="s">
        <v>27</v>
      </c>
      <c r="L14" s="167" t="s">
        <v>26</v>
      </c>
      <c r="M14" s="133" t="s">
        <v>27</v>
      </c>
      <c r="N14" s="53"/>
    </row>
    <row r="15" spans="1:14" ht="16.5">
      <c r="A15" s="14" t="s">
        <v>28</v>
      </c>
      <c r="B15" s="168">
        <f aca="true" t="shared" si="0" ref="B15:B25">+F15+J15</f>
        <v>49986</v>
      </c>
      <c r="C15" s="103">
        <f aca="true" t="shared" si="1" ref="C15:C37">G15+K15</f>
        <v>4125979</v>
      </c>
      <c r="D15" s="103">
        <f aca="true" t="shared" si="2" ref="D15:D25">+H15+L15</f>
        <v>49971</v>
      </c>
      <c r="E15" s="103">
        <f aca="true" t="shared" si="3" ref="E15:E25">+I15+M15</f>
        <v>4104654</v>
      </c>
      <c r="F15" s="103">
        <v>49986</v>
      </c>
      <c r="G15" s="103">
        <v>4125979</v>
      </c>
      <c r="H15" s="103">
        <v>49971</v>
      </c>
      <c r="I15" s="103">
        <v>4104654</v>
      </c>
      <c r="J15" s="169">
        <v>0</v>
      </c>
      <c r="K15" s="169">
        <v>0</v>
      </c>
      <c r="L15" s="169">
        <v>0</v>
      </c>
      <c r="M15" s="169">
        <v>0</v>
      </c>
      <c r="N15" s="53"/>
    </row>
    <row r="16" spans="1:14" ht="16.5">
      <c r="A16" s="14" t="s">
        <v>29</v>
      </c>
      <c r="B16" s="168">
        <f t="shared" si="0"/>
        <v>20278</v>
      </c>
      <c r="C16" s="103">
        <f t="shared" si="1"/>
        <v>3721408</v>
      </c>
      <c r="D16" s="103">
        <f t="shared" si="2"/>
        <v>20271</v>
      </c>
      <c r="E16" s="103">
        <f t="shared" si="3"/>
        <v>3732361</v>
      </c>
      <c r="F16" s="103">
        <v>20278</v>
      </c>
      <c r="G16" s="103">
        <v>3721408</v>
      </c>
      <c r="H16" s="103">
        <v>20271</v>
      </c>
      <c r="I16" s="103">
        <v>3732361</v>
      </c>
      <c r="J16" s="169">
        <v>0</v>
      </c>
      <c r="K16" s="169">
        <v>0</v>
      </c>
      <c r="L16" s="169">
        <v>0</v>
      </c>
      <c r="M16" s="169">
        <v>0</v>
      </c>
      <c r="N16" s="53"/>
    </row>
    <row r="17" spans="1:14" ht="16.5">
      <c r="A17" s="14" t="s">
        <v>30</v>
      </c>
      <c r="B17" s="168">
        <f t="shared" si="0"/>
        <v>18531</v>
      </c>
      <c r="C17" s="103">
        <f t="shared" si="1"/>
        <v>3088115</v>
      </c>
      <c r="D17" s="103">
        <f t="shared" si="2"/>
        <v>18515</v>
      </c>
      <c r="E17" s="103">
        <f t="shared" si="3"/>
        <v>3094486</v>
      </c>
      <c r="F17" s="103">
        <v>18531</v>
      </c>
      <c r="G17" s="103">
        <v>3088115</v>
      </c>
      <c r="H17" s="103">
        <v>18515</v>
      </c>
      <c r="I17" s="103">
        <v>3094486</v>
      </c>
      <c r="J17" s="169">
        <v>0</v>
      </c>
      <c r="K17" s="169">
        <v>0</v>
      </c>
      <c r="L17" s="169">
        <v>0</v>
      </c>
      <c r="M17" s="169">
        <v>0</v>
      </c>
      <c r="N17" s="53"/>
    </row>
    <row r="18" spans="1:14" ht="16.5">
      <c r="A18" s="14" t="s">
        <v>31</v>
      </c>
      <c r="B18" s="168">
        <f t="shared" si="0"/>
        <v>17535</v>
      </c>
      <c r="C18" s="103">
        <f t="shared" si="1"/>
        <v>3212020</v>
      </c>
      <c r="D18" s="103">
        <f t="shared" si="2"/>
        <v>17545</v>
      </c>
      <c r="E18" s="103">
        <f t="shared" si="3"/>
        <v>3519236</v>
      </c>
      <c r="F18" s="103">
        <v>17535</v>
      </c>
      <c r="G18" s="103">
        <v>3212020</v>
      </c>
      <c r="H18" s="103">
        <v>17545</v>
      </c>
      <c r="I18" s="103">
        <v>3519236</v>
      </c>
      <c r="J18" s="169">
        <v>0</v>
      </c>
      <c r="K18" s="169">
        <v>0</v>
      </c>
      <c r="L18" s="169">
        <v>0</v>
      </c>
      <c r="M18" s="169">
        <v>0</v>
      </c>
      <c r="N18" s="53"/>
    </row>
    <row r="19" spans="1:14" ht="16.5">
      <c r="A19" s="14" t="s">
        <v>32</v>
      </c>
      <c r="B19" s="168">
        <f t="shared" si="0"/>
        <v>17409</v>
      </c>
      <c r="C19" s="103">
        <f t="shared" si="1"/>
        <v>3593398</v>
      </c>
      <c r="D19" s="103">
        <f t="shared" si="2"/>
        <v>17420</v>
      </c>
      <c r="E19" s="103">
        <f t="shared" si="3"/>
        <v>3594585</v>
      </c>
      <c r="F19" s="103">
        <v>17409</v>
      </c>
      <c r="G19" s="103">
        <v>3593398</v>
      </c>
      <c r="H19" s="103">
        <v>17420</v>
      </c>
      <c r="I19" s="103">
        <v>3594585</v>
      </c>
      <c r="J19" s="169">
        <v>0</v>
      </c>
      <c r="K19" s="169">
        <v>0</v>
      </c>
      <c r="L19" s="169">
        <v>0</v>
      </c>
      <c r="M19" s="169">
        <v>0</v>
      </c>
      <c r="N19" s="53"/>
    </row>
    <row r="20" spans="1:14" ht="16.5">
      <c r="A20" s="14" t="s">
        <v>33</v>
      </c>
      <c r="B20" s="103">
        <f t="shared" si="0"/>
        <v>13688</v>
      </c>
      <c r="C20" s="103">
        <f t="shared" si="1"/>
        <v>3361915</v>
      </c>
      <c r="D20" s="103">
        <f t="shared" si="2"/>
        <v>13707</v>
      </c>
      <c r="E20" s="103">
        <f t="shared" si="3"/>
        <v>3374821</v>
      </c>
      <c r="F20" s="103">
        <v>13688</v>
      </c>
      <c r="G20" s="103">
        <v>3361915</v>
      </c>
      <c r="H20" s="103">
        <v>13707</v>
      </c>
      <c r="I20" s="103">
        <v>3374821</v>
      </c>
      <c r="J20" s="169">
        <v>0</v>
      </c>
      <c r="K20" s="169">
        <v>0</v>
      </c>
      <c r="L20" s="169">
        <v>0</v>
      </c>
      <c r="M20" s="169">
        <v>0</v>
      </c>
      <c r="N20" s="53"/>
    </row>
    <row r="21" spans="1:14" ht="16.5">
      <c r="A21" s="14" t="s">
        <v>34</v>
      </c>
      <c r="B21" s="103">
        <f t="shared" si="0"/>
        <v>1730</v>
      </c>
      <c r="C21" s="103">
        <f t="shared" si="1"/>
        <v>3724027</v>
      </c>
      <c r="D21" s="103">
        <f t="shared" si="2"/>
        <v>1792</v>
      </c>
      <c r="E21" s="103">
        <f t="shared" si="3"/>
        <v>3811200</v>
      </c>
      <c r="F21" s="103">
        <v>1089</v>
      </c>
      <c r="G21" s="103">
        <v>3135549</v>
      </c>
      <c r="H21" s="103">
        <v>1153</v>
      </c>
      <c r="I21" s="103">
        <v>3224360</v>
      </c>
      <c r="J21" s="103">
        <v>641</v>
      </c>
      <c r="K21" s="103">
        <v>588478</v>
      </c>
      <c r="L21" s="103">
        <v>639</v>
      </c>
      <c r="M21" s="103">
        <v>586840</v>
      </c>
      <c r="N21" s="53"/>
    </row>
    <row r="22" spans="1:14" ht="16.5">
      <c r="A22" s="14" t="s">
        <v>35</v>
      </c>
      <c r="B22" s="103">
        <f t="shared" si="0"/>
        <v>2569</v>
      </c>
      <c r="C22" s="103">
        <f t="shared" si="1"/>
        <v>4327132</v>
      </c>
      <c r="D22" s="103">
        <f t="shared" si="2"/>
        <v>2556</v>
      </c>
      <c r="E22" s="103">
        <f t="shared" si="3"/>
        <v>4301021</v>
      </c>
      <c r="F22" s="103">
        <v>1394</v>
      </c>
      <c r="G22" s="103">
        <v>3411640</v>
      </c>
      <c r="H22" s="103">
        <v>1381</v>
      </c>
      <c r="I22" s="103">
        <v>3384752</v>
      </c>
      <c r="J22" s="103">
        <v>1175</v>
      </c>
      <c r="K22" s="103">
        <v>915492</v>
      </c>
      <c r="L22" s="103">
        <v>1175</v>
      </c>
      <c r="M22" s="103">
        <v>916269</v>
      </c>
      <c r="N22" s="53"/>
    </row>
    <row r="23" spans="1:14" ht="16.5">
      <c r="A23" s="14" t="s">
        <v>36</v>
      </c>
      <c r="B23" s="103">
        <f t="shared" si="0"/>
        <v>2758</v>
      </c>
      <c r="C23" s="103">
        <f t="shared" si="1"/>
        <v>4667487</v>
      </c>
      <c r="D23" s="103">
        <f t="shared" si="2"/>
        <v>2722</v>
      </c>
      <c r="E23" s="103">
        <f t="shared" si="3"/>
        <v>4578497</v>
      </c>
      <c r="F23" s="103">
        <v>1601</v>
      </c>
      <c r="G23" s="103">
        <v>3752271</v>
      </c>
      <c r="H23" s="103">
        <v>1565</v>
      </c>
      <c r="I23" s="103">
        <v>3662723</v>
      </c>
      <c r="J23" s="103">
        <v>1157</v>
      </c>
      <c r="K23" s="103">
        <v>915216</v>
      </c>
      <c r="L23" s="103">
        <v>1157</v>
      </c>
      <c r="M23" s="103">
        <v>915774</v>
      </c>
      <c r="N23" s="53"/>
    </row>
    <row r="24" spans="1:14" ht="16.5">
      <c r="A24" s="14" t="s">
        <v>37</v>
      </c>
      <c r="B24" s="103">
        <f t="shared" si="0"/>
        <v>2673</v>
      </c>
      <c r="C24" s="103">
        <f t="shared" si="1"/>
        <v>4702593</v>
      </c>
      <c r="D24" s="103">
        <f t="shared" si="2"/>
        <v>2673</v>
      </c>
      <c r="E24" s="103">
        <f t="shared" si="3"/>
        <v>4623727</v>
      </c>
      <c r="F24" s="103">
        <v>1450</v>
      </c>
      <c r="G24" s="103">
        <v>3752964</v>
      </c>
      <c r="H24" s="103">
        <v>1451</v>
      </c>
      <c r="I24" s="103">
        <v>3673417</v>
      </c>
      <c r="J24" s="103">
        <v>1223</v>
      </c>
      <c r="K24" s="103">
        <v>949629</v>
      </c>
      <c r="L24" s="103">
        <v>1222</v>
      </c>
      <c r="M24" s="103">
        <v>950310</v>
      </c>
      <c r="N24" s="53"/>
    </row>
    <row r="25" spans="1:14" ht="16.5">
      <c r="A25" s="14" t="s">
        <v>38</v>
      </c>
      <c r="B25" s="103">
        <f t="shared" si="0"/>
        <v>3064</v>
      </c>
      <c r="C25" s="103">
        <f t="shared" si="1"/>
        <v>5410140</v>
      </c>
      <c r="D25" s="103">
        <f t="shared" si="2"/>
        <v>3059</v>
      </c>
      <c r="E25" s="103">
        <f t="shared" si="3"/>
        <v>5393619</v>
      </c>
      <c r="F25" s="103">
        <f aca="true" t="shared" si="4" ref="F25:M25">SUM(F26:F37)</f>
        <v>1597</v>
      </c>
      <c r="G25" s="103">
        <f t="shared" si="4"/>
        <v>4188580</v>
      </c>
      <c r="H25" s="103">
        <f t="shared" si="4"/>
        <v>1591</v>
      </c>
      <c r="I25" s="103">
        <f t="shared" si="4"/>
        <v>4170856</v>
      </c>
      <c r="J25" s="103">
        <f t="shared" si="4"/>
        <v>1467</v>
      </c>
      <c r="K25" s="103">
        <f t="shared" si="4"/>
        <v>1221560</v>
      </c>
      <c r="L25" s="103">
        <f t="shared" si="4"/>
        <v>1468</v>
      </c>
      <c r="M25" s="103">
        <f t="shared" si="4"/>
        <v>1222763</v>
      </c>
      <c r="N25" s="53"/>
    </row>
    <row r="26" spans="1:14" ht="16.5">
      <c r="A26" s="78" t="s">
        <v>39</v>
      </c>
      <c r="B26" s="103">
        <f aca="true" t="shared" si="5" ref="B26:B37">F26+J26</f>
        <v>228</v>
      </c>
      <c r="C26" s="103">
        <f t="shared" si="1"/>
        <v>518397</v>
      </c>
      <c r="D26" s="103">
        <f aca="true" t="shared" si="6" ref="D26:D37">H26+L26</f>
        <v>227</v>
      </c>
      <c r="E26" s="103">
        <f aca="true" t="shared" si="7" ref="E26:E37">I26+M26</f>
        <v>503809</v>
      </c>
      <c r="F26" s="103">
        <v>137</v>
      </c>
      <c r="G26" s="103">
        <v>444850</v>
      </c>
      <c r="H26" s="103">
        <v>136</v>
      </c>
      <c r="I26" s="103">
        <v>430057</v>
      </c>
      <c r="J26" s="103">
        <v>91</v>
      </c>
      <c r="K26" s="103">
        <v>73547</v>
      </c>
      <c r="L26" s="103">
        <v>91</v>
      </c>
      <c r="M26" s="103">
        <v>73752</v>
      </c>
      <c r="N26" s="53"/>
    </row>
    <row r="27" spans="1:14" ht="16.5">
      <c r="A27" s="78" t="s">
        <v>40</v>
      </c>
      <c r="B27" s="103">
        <f t="shared" si="5"/>
        <v>192</v>
      </c>
      <c r="C27" s="103">
        <f t="shared" si="1"/>
        <v>409606</v>
      </c>
      <c r="D27" s="103">
        <f t="shared" si="6"/>
        <v>188</v>
      </c>
      <c r="E27" s="103">
        <f t="shared" si="7"/>
        <v>408428</v>
      </c>
      <c r="F27" s="103">
        <v>103</v>
      </c>
      <c r="G27" s="103">
        <v>332417</v>
      </c>
      <c r="H27" s="103">
        <v>101</v>
      </c>
      <c r="I27" s="103">
        <v>334626</v>
      </c>
      <c r="J27" s="103">
        <v>89</v>
      </c>
      <c r="K27" s="103">
        <v>77189</v>
      </c>
      <c r="L27" s="103">
        <v>87</v>
      </c>
      <c r="M27" s="103">
        <v>73802</v>
      </c>
      <c r="N27" s="53"/>
    </row>
    <row r="28" spans="1:14" ht="16.5">
      <c r="A28" s="78" t="s">
        <v>41</v>
      </c>
      <c r="B28" s="103">
        <f t="shared" si="5"/>
        <v>247</v>
      </c>
      <c r="C28" s="103">
        <f t="shared" si="1"/>
        <v>514496</v>
      </c>
      <c r="D28" s="103">
        <f t="shared" si="6"/>
        <v>246</v>
      </c>
      <c r="E28" s="103">
        <f t="shared" si="7"/>
        <v>511832</v>
      </c>
      <c r="F28" s="103">
        <v>130</v>
      </c>
      <c r="G28" s="103">
        <v>413884</v>
      </c>
      <c r="H28" s="103">
        <v>127</v>
      </c>
      <c r="I28" s="103">
        <v>407837</v>
      </c>
      <c r="J28" s="103">
        <v>117</v>
      </c>
      <c r="K28" s="103">
        <v>100612</v>
      </c>
      <c r="L28" s="103">
        <v>119</v>
      </c>
      <c r="M28" s="103">
        <v>103995</v>
      </c>
      <c r="N28" s="53"/>
    </row>
    <row r="29" spans="1:14" ht="16.5">
      <c r="A29" s="78" t="s">
        <v>42</v>
      </c>
      <c r="B29" s="103">
        <f t="shared" si="5"/>
        <v>292</v>
      </c>
      <c r="C29" s="103">
        <f t="shared" si="1"/>
        <v>515945</v>
      </c>
      <c r="D29" s="103">
        <f t="shared" si="6"/>
        <v>292</v>
      </c>
      <c r="E29" s="103">
        <f t="shared" si="7"/>
        <v>523449</v>
      </c>
      <c r="F29" s="103">
        <v>150</v>
      </c>
      <c r="G29" s="103">
        <v>403935</v>
      </c>
      <c r="H29" s="103">
        <v>150</v>
      </c>
      <c r="I29" s="103">
        <v>411439</v>
      </c>
      <c r="J29" s="103">
        <v>142</v>
      </c>
      <c r="K29" s="103">
        <v>112010</v>
      </c>
      <c r="L29" s="103">
        <v>142</v>
      </c>
      <c r="M29" s="103">
        <v>112010</v>
      </c>
      <c r="N29" s="53"/>
    </row>
    <row r="30" spans="1:14" ht="16.5">
      <c r="A30" s="78" t="s">
        <v>43</v>
      </c>
      <c r="B30" s="103">
        <f t="shared" si="5"/>
        <v>311</v>
      </c>
      <c r="C30" s="103">
        <f t="shared" si="1"/>
        <v>556252</v>
      </c>
      <c r="D30" s="103">
        <f t="shared" si="6"/>
        <v>313</v>
      </c>
      <c r="E30" s="103">
        <f t="shared" si="7"/>
        <v>557535</v>
      </c>
      <c r="F30" s="103">
        <v>161</v>
      </c>
      <c r="G30" s="103">
        <v>435898</v>
      </c>
      <c r="H30" s="103">
        <v>162</v>
      </c>
      <c r="I30" s="103">
        <v>436384</v>
      </c>
      <c r="J30" s="103">
        <v>150</v>
      </c>
      <c r="K30" s="103">
        <v>120354</v>
      </c>
      <c r="L30" s="103">
        <v>151</v>
      </c>
      <c r="M30" s="103">
        <v>121151</v>
      </c>
      <c r="N30" s="53"/>
    </row>
    <row r="31" spans="1:14" ht="16.5">
      <c r="A31" s="78" t="s">
        <v>182</v>
      </c>
      <c r="B31" s="103">
        <f t="shared" si="5"/>
        <v>289</v>
      </c>
      <c r="C31" s="103">
        <f t="shared" si="1"/>
        <v>519130</v>
      </c>
      <c r="D31" s="103">
        <f t="shared" si="6"/>
        <v>287</v>
      </c>
      <c r="E31" s="103">
        <f t="shared" si="7"/>
        <v>516961</v>
      </c>
      <c r="F31" s="103">
        <v>147</v>
      </c>
      <c r="G31" s="103">
        <v>403665</v>
      </c>
      <c r="H31" s="103">
        <v>147</v>
      </c>
      <c r="I31" s="103">
        <v>403665</v>
      </c>
      <c r="J31" s="103">
        <v>142</v>
      </c>
      <c r="K31" s="103">
        <v>115465</v>
      </c>
      <c r="L31" s="103">
        <v>140</v>
      </c>
      <c r="M31" s="103">
        <v>113296</v>
      </c>
      <c r="N31" s="53"/>
    </row>
    <row r="32" spans="1:14" ht="16.5">
      <c r="A32" s="78" t="s">
        <v>45</v>
      </c>
      <c r="B32" s="103">
        <f t="shared" si="5"/>
        <v>293</v>
      </c>
      <c r="C32" s="103">
        <f t="shared" si="1"/>
        <v>468454</v>
      </c>
      <c r="D32" s="103">
        <f t="shared" si="6"/>
        <v>297</v>
      </c>
      <c r="E32" s="103">
        <f t="shared" si="7"/>
        <v>472058</v>
      </c>
      <c r="F32" s="103">
        <v>164</v>
      </c>
      <c r="G32" s="103">
        <v>362093</v>
      </c>
      <c r="H32" s="103">
        <v>165</v>
      </c>
      <c r="I32" s="103">
        <v>362727</v>
      </c>
      <c r="J32" s="114">
        <v>129</v>
      </c>
      <c r="K32" s="103">
        <v>106361</v>
      </c>
      <c r="L32" s="103">
        <v>132</v>
      </c>
      <c r="M32" s="103">
        <v>109331</v>
      </c>
      <c r="N32" s="53"/>
    </row>
    <row r="33" spans="1:14" ht="16.5">
      <c r="A33" s="78" t="s">
        <v>351</v>
      </c>
      <c r="B33" s="103">
        <f t="shared" si="5"/>
        <v>305</v>
      </c>
      <c r="C33" s="103">
        <f t="shared" si="1"/>
        <v>461193</v>
      </c>
      <c r="D33" s="103">
        <f t="shared" si="6"/>
        <v>304</v>
      </c>
      <c r="E33" s="103">
        <f t="shared" si="7"/>
        <v>460698</v>
      </c>
      <c r="F33" s="103">
        <v>163</v>
      </c>
      <c r="G33" s="103">
        <v>346961</v>
      </c>
      <c r="H33" s="103">
        <v>163</v>
      </c>
      <c r="I33" s="103">
        <v>347267</v>
      </c>
      <c r="J33" s="114">
        <v>142</v>
      </c>
      <c r="K33" s="103">
        <v>114232</v>
      </c>
      <c r="L33" s="103">
        <v>141</v>
      </c>
      <c r="M33" s="103">
        <v>113431</v>
      </c>
      <c r="N33" s="53"/>
    </row>
    <row r="34" spans="1:14" ht="16.5">
      <c r="A34" s="78" t="s">
        <v>352</v>
      </c>
      <c r="B34" s="103">
        <f t="shared" si="5"/>
        <v>284</v>
      </c>
      <c r="C34" s="103">
        <f t="shared" si="1"/>
        <v>434187</v>
      </c>
      <c r="D34" s="103">
        <f t="shared" si="6"/>
        <v>285</v>
      </c>
      <c r="E34" s="103">
        <f t="shared" si="7"/>
        <v>435316</v>
      </c>
      <c r="F34" s="103">
        <v>150</v>
      </c>
      <c r="G34" s="103">
        <v>326617</v>
      </c>
      <c r="H34" s="103">
        <v>151</v>
      </c>
      <c r="I34" s="103">
        <v>327746</v>
      </c>
      <c r="J34" s="114">
        <v>134</v>
      </c>
      <c r="K34" s="103">
        <v>107570</v>
      </c>
      <c r="L34" s="103">
        <v>134</v>
      </c>
      <c r="M34" s="103">
        <v>107570</v>
      </c>
      <c r="N34" s="53"/>
    </row>
    <row r="35" spans="1:14" ht="16.5">
      <c r="A35" s="78" t="s">
        <v>48</v>
      </c>
      <c r="B35" s="103">
        <f t="shared" si="5"/>
        <v>223</v>
      </c>
      <c r="C35" s="103">
        <f t="shared" si="1"/>
        <v>355521</v>
      </c>
      <c r="D35" s="103">
        <f t="shared" si="6"/>
        <v>220</v>
      </c>
      <c r="E35" s="103">
        <f t="shared" si="7"/>
        <v>352285</v>
      </c>
      <c r="F35" s="103">
        <v>107</v>
      </c>
      <c r="G35" s="103">
        <v>255931</v>
      </c>
      <c r="H35" s="103">
        <v>105</v>
      </c>
      <c r="I35" s="103">
        <v>253697</v>
      </c>
      <c r="J35" s="114">
        <v>116</v>
      </c>
      <c r="K35" s="103">
        <v>99590</v>
      </c>
      <c r="L35" s="103">
        <v>115</v>
      </c>
      <c r="M35" s="103">
        <v>98588</v>
      </c>
      <c r="N35" s="53"/>
    </row>
    <row r="36" spans="1:14" ht="16.5">
      <c r="A36" s="78" t="s">
        <v>49</v>
      </c>
      <c r="B36" s="103">
        <f t="shared" si="5"/>
        <v>199</v>
      </c>
      <c r="C36" s="103">
        <f t="shared" si="1"/>
        <v>306704</v>
      </c>
      <c r="D36" s="103">
        <f t="shared" si="6"/>
        <v>201</v>
      </c>
      <c r="E36" s="103">
        <f t="shared" si="7"/>
        <v>308643</v>
      </c>
      <c r="F36" s="103">
        <v>90</v>
      </c>
      <c r="G36" s="103">
        <v>208684</v>
      </c>
      <c r="H36" s="103">
        <v>91</v>
      </c>
      <c r="I36" s="103">
        <v>209621</v>
      </c>
      <c r="J36" s="114">
        <v>109</v>
      </c>
      <c r="K36" s="103">
        <v>98020</v>
      </c>
      <c r="L36" s="103">
        <v>110</v>
      </c>
      <c r="M36" s="103">
        <v>99022</v>
      </c>
      <c r="N36" s="53"/>
    </row>
    <row r="37" spans="1:14" ht="16.5">
      <c r="A37" s="80" t="s">
        <v>50</v>
      </c>
      <c r="B37" s="104">
        <f t="shared" si="5"/>
        <v>201</v>
      </c>
      <c r="C37" s="104">
        <f t="shared" si="1"/>
        <v>350255</v>
      </c>
      <c r="D37" s="104">
        <f t="shared" si="6"/>
        <v>199</v>
      </c>
      <c r="E37" s="104">
        <f t="shared" si="7"/>
        <v>342605</v>
      </c>
      <c r="F37" s="170">
        <v>95</v>
      </c>
      <c r="G37" s="104">
        <v>253645</v>
      </c>
      <c r="H37" s="104">
        <v>93</v>
      </c>
      <c r="I37" s="104">
        <v>245790</v>
      </c>
      <c r="J37" s="171">
        <v>106</v>
      </c>
      <c r="K37" s="104">
        <v>96610</v>
      </c>
      <c r="L37" s="104">
        <v>106</v>
      </c>
      <c r="M37" s="104">
        <v>96815</v>
      </c>
      <c r="N37" s="53"/>
    </row>
    <row r="38" spans="1:14" ht="16.5">
      <c r="A38" s="191" t="s">
        <v>402</v>
      </c>
      <c r="B38" s="191"/>
      <c r="C38" s="191"/>
      <c r="D38" s="191"/>
      <c r="E38" s="191"/>
      <c r="F38" s="6"/>
      <c r="G38" s="6"/>
      <c r="H38" s="6"/>
      <c r="I38" s="6"/>
      <c r="J38" s="6"/>
      <c r="K38" s="6"/>
      <c r="L38" s="6"/>
      <c r="M38" s="6"/>
      <c r="N38" s="53"/>
    </row>
    <row r="39" spans="1:14" ht="16.5">
      <c r="A39" s="307" t="s">
        <v>403</v>
      </c>
      <c r="B39" s="307"/>
      <c r="C39" s="307"/>
      <c r="D39" s="307"/>
      <c r="E39" s="307"/>
      <c r="F39" s="307"/>
      <c r="G39" s="6"/>
      <c r="H39" s="6"/>
      <c r="I39" s="6"/>
      <c r="J39" s="6"/>
      <c r="K39" s="6"/>
      <c r="L39" s="6"/>
      <c r="M39" s="6"/>
      <c r="N39" s="53"/>
    </row>
    <row r="40" spans="1:14" ht="16.5">
      <c r="A40" s="122"/>
      <c r="B40" s="6"/>
      <c r="C40" s="6"/>
      <c r="D40" s="6"/>
      <c r="E40" s="122" t="s">
        <v>404</v>
      </c>
      <c r="F40" s="26"/>
      <c r="G40" s="6"/>
      <c r="H40" s="6"/>
      <c r="I40" s="6"/>
      <c r="J40" s="122"/>
      <c r="K40" s="122" t="s">
        <v>405</v>
      </c>
      <c r="L40" s="6"/>
      <c r="M40" s="6"/>
      <c r="N40" s="53"/>
    </row>
    <row r="41" spans="1:14" ht="16.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53"/>
    </row>
    <row r="42" spans="1:14" ht="16.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53"/>
    </row>
    <row r="43" spans="1:14" ht="16.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53"/>
    </row>
    <row r="44" spans="1:14" ht="16.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53"/>
    </row>
    <row r="45" spans="1:14" ht="16.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53"/>
    </row>
    <row r="46" spans="1:14" ht="16.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53"/>
    </row>
    <row r="47" spans="1:14" ht="16.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53"/>
    </row>
    <row r="48" spans="1:14" ht="16.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53"/>
    </row>
    <row r="49" spans="1:14" ht="16.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53"/>
    </row>
    <row r="50" spans="1:14" ht="16.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53"/>
    </row>
    <row r="51" spans="1:14" ht="16.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53"/>
    </row>
    <row r="52" spans="1:14" ht="16.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53"/>
    </row>
    <row r="53" spans="1:14" ht="16.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53"/>
    </row>
    <row r="54" spans="1:14" ht="16.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53"/>
    </row>
    <row r="55" spans="1:14" ht="16.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53"/>
    </row>
    <row r="56" spans="1:14" ht="16.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53"/>
    </row>
    <row r="57" spans="1:14" ht="16.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53"/>
    </row>
  </sheetData>
  <mergeCells count="26">
    <mergeCell ref="A38:E38"/>
    <mergeCell ref="A39:F39"/>
    <mergeCell ref="J11:K11"/>
    <mergeCell ref="L11:M11"/>
    <mergeCell ref="B12:C12"/>
    <mergeCell ref="D12:E12"/>
    <mergeCell ref="F12:G12"/>
    <mergeCell ref="H12:I12"/>
    <mergeCell ref="J12:K12"/>
    <mergeCell ref="L12:M12"/>
    <mergeCell ref="B10:E10"/>
    <mergeCell ref="F10:G10"/>
    <mergeCell ref="H10:I10"/>
    <mergeCell ref="B11:C11"/>
    <mergeCell ref="D11:E11"/>
    <mergeCell ref="F11:G11"/>
    <mergeCell ref="H11:I11"/>
    <mergeCell ref="B9:E9"/>
    <mergeCell ref="F9:G9"/>
    <mergeCell ref="H9:I9"/>
    <mergeCell ref="J9:M9"/>
    <mergeCell ref="C5:E5"/>
    <mergeCell ref="I5:L5"/>
    <mergeCell ref="I6:K6"/>
    <mergeCell ref="F7:F8"/>
    <mergeCell ref="L7:L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jiiru</dc:creator>
  <cp:keywords/>
  <dc:description/>
  <cp:lastModifiedBy>jiiru</cp:lastModifiedBy>
  <dcterms:created xsi:type="dcterms:W3CDTF">2005-12-09T12:38:28Z</dcterms:created>
  <dcterms:modified xsi:type="dcterms:W3CDTF">2005-12-15T20:59:13Z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